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drawing+xml" PartName="/xl/drawings/drawing28.xml"/>
  <Override ContentType="application/vnd.openxmlformats-officedocument.drawing+xml" PartName="/xl/drawings/drawing29.xml"/>
  <Override ContentType="application/vnd.openxmlformats-officedocument.drawing+xml" PartName="/xl/drawings/drawing30.xml"/>
  <Override ContentType="application/vnd.openxmlformats-officedocument.drawing+xml" PartName="/xl/drawings/drawing31.xml"/>
  <Override ContentType="application/vnd.openxmlformats-officedocument.drawing+xml" PartName="/xl/drawings/drawing32.xml"/>
  <Override ContentType="application/vnd.openxmlformats-officedocument.drawing+xml" PartName="/xl/drawings/drawing33.xml"/>
  <Override ContentType="application/vnd.openxmlformats-officedocument.drawing+xml" PartName="/xl/drawings/drawing34.xml"/>
  <Override ContentType="application/vnd.openxmlformats-officedocument.drawing+xml" PartName="/xl/drawings/drawing35.xml"/>
  <Override ContentType="application/vnd.openxmlformats-officedocument.drawing+xml" PartName="/xl/drawings/drawing36.xml"/>
  <Override ContentType="application/vnd.openxmlformats-officedocument.drawing+xml" PartName="/xl/drawings/drawing37.xml"/>
  <Override ContentType="application/vnd.openxmlformats-officedocument.drawing+xml" PartName="/xl/drawings/drawing38.xml"/>
  <Override ContentType="application/vnd.openxmlformats-officedocument.drawing+xml" PartName="/xl/drawings/drawing39.xml"/>
  <Override ContentType="application/vnd.openxmlformats-officedocument.drawing+xml" PartName="/xl/drawings/drawing40.xml"/>
  <Override ContentType="application/vnd.openxmlformats-officedocument.drawing+xml" PartName="/xl/drawings/drawing41.xml"/>
  <Override ContentType="application/vnd.openxmlformats-officedocument.drawing+xml" PartName="/xl/drawings/drawing42.xml"/>
  <Override ContentType="application/vnd.openxmlformats-officedocument.drawing+xml" PartName="/xl/drawings/drawing43.xml"/>
  <Override ContentType="application/vnd.openxmlformats-officedocument.drawing+xml" PartName="/xl/drawings/drawing44.xml"/>
  <Override ContentType="application/vnd.openxmlformats-officedocument.drawing+xml" PartName="/xl/drawings/drawing45.xml"/>
  <Override ContentType="application/vnd.openxmlformats-officedocument.drawing+xml" PartName="/xl/drawings/drawing46.xml"/>
  <Override ContentType="application/vnd.openxmlformats-officedocument.drawing+xml" PartName="/xl/drawings/drawing47.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mc:Choice Requires="x15">
      <x15ac:absPath xmlns:x15ac="http://schemas.microsoft.com/office/spreadsheetml/2010/11/ac" url="C:\Users\satoh.ma\Downloads\"/>
    </mc:Choice>
  </mc:AlternateContent>
  <xr:revisionPtr revIDLastSave="0" documentId="13_ncr:1_{13A3F1CC-75AD-4EB3-BA4D-129AF09E7314}" xr6:coauthVersionLast="47" xr6:coauthVersionMax="47" xr10:uidLastSave="{00000000-0000-0000-0000-000000000000}"/>
  <bookViews>
    <workbookView xWindow="-120" yWindow="-120" windowWidth="25440" windowHeight="15270" xr2:uid="{00000000-000D-0000-FFFF-FFFF00000000}"/>
  </bookViews>
  <sheets>
    <sheet name="様式" sheetId="61" r:id="rId1"/>
    <sheet name="⓪学校関係データ入力" sheetId="12" r:id="rId2"/>
    <sheet name="①生徒データ入力" sheetId="15" r:id="rId3"/>
    <sheet name="出力用 (例)" sheetId="60" r:id="rId4"/>
    <sheet name="出力用 (1)" sheetId="11" r:id="rId5"/>
    <sheet name="出力用 (2)" sheetId="16" r:id="rId6"/>
    <sheet name="出力用 (3)" sheetId="17" r:id="rId7"/>
    <sheet name="出力用 (4)" sheetId="18" r:id="rId8"/>
    <sheet name="出力用 (5)" sheetId="19" r:id="rId9"/>
    <sheet name="出力用 (6)" sheetId="20" r:id="rId10"/>
    <sheet name="出力用 (7)" sheetId="21" r:id="rId11"/>
    <sheet name="出力用 (8)" sheetId="22" r:id="rId12"/>
    <sheet name="出力用 (9)" sheetId="23" r:id="rId13"/>
    <sheet name="出力用 (10)" sheetId="24" r:id="rId14"/>
    <sheet name="出力用 (11)" sheetId="25" r:id="rId15"/>
    <sheet name="出力用 (12)" sheetId="26" r:id="rId16"/>
    <sheet name="出力用 (13)" sheetId="27" r:id="rId17"/>
    <sheet name="出力用 (14)" sheetId="28" r:id="rId18"/>
    <sheet name="出力用 (15)" sheetId="29" r:id="rId19"/>
    <sheet name="出力用 (16)" sheetId="30" r:id="rId20"/>
    <sheet name="出力用 (17)" sheetId="31" r:id="rId21"/>
    <sheet name="出力用 (18)" sheetId="32" r:id="rId22"/>
    <sheet name="出力用 (19)" sheetId="33" r:id="rId23"/>
    <sheet name="出力用 (20)" sheetId="34" r:id="rId24"/>
    <sheet name="出力用 (21)" sheetId="35" r:id="rId25"/>
    <sheet name="出力用 (22)" sheetId="36" r:id="rId26"/>
    <sheet name="出力用 (23)" sheetId="37" r:id="rId27"/>
    <sheet name="出力用 (24)" sheetId="38" r:id="rId28"/>
    <sheet name="出力用 (25)" sheetId="39" r:id="rId29"/>
    <sheet name="出力用 (26)" sheetId="40" r:id="rId30"/>
    <sheet name="出力用 (27)" sheetId="41" r:id="rId31"/>
    <sheet name="出力用 (28)" sheetId="42" r:id="rId32"/>
    <sheet name="出力用 (29)" sheetId="43" r:id="rId33"/>
    <sheet name="出力用 (30)" sheetId="44" r:id="rId34"/>
    <sheet name="出力用 (31)" sheetId="45" r:id="rId35"/>
    <sheet name="出力用 (32)" sheetId="46" r:id="rId36"/>
    <sheet name="出力用 (33)" sheetId="47" r:id="rId37"/>
    <sheet name="出力用 (34)" sheetId="48" r:id="rId38"/>
    <sheet name="出力用 (35)" sheetId="49" r:id="rId39"/>
    <sheet name="出力用 (36)" sheetId="50" r:id="rId40"/>
    <sheet name="出力用 (37)" sheetId="51" r:id="rId41"/>
    <sheet name="出力用 (38)" sheetId="52" r:id="rId42"/>
    <sheet name="出力用 (39)" sheetId="53" r:id="rId43"/>
    <sheet name="出力用 (40)" sheetId="54" r:id="rId44"/>
    <sheet name="出力用 (41)" sheetId="55" r:id="rId45"/>
    <sheet name="出力用 (42)" sheetId="56" r:id="rId46"/>
    <sheet name="出力用 (43)" sheetId="57" r:id="rId47"/>
    <sheet name="出力用 (44)" sheetId="58" r:id="rId48"/>
    <sheet name="出力用 (45)" sheetId="59" r:id="rId49"/>
  </sheets>
  <definedNames>
    <definedName name="_xlnm.Print_Area" localSheetId="4">'出力用 (1)'!$B$1:$Z$34</definedName>
    <definedName name="_xlnm.Print_Area" localSheetId="13">'出力用 (10)'!$B$1:$Z$34</definedName>
    <definedName name="_xlnm.Print_Area" localSheetId="14">'出力用 (11)'!$B$1:$Z$34</definedName>
    <definedName name="_xlnm.Print_Area" localSheetId="15">'出力用 (12)'!$B$1:$Z$34</definedName>
    <definedName name="_xlnm.Print_Area" localSheetId="16">'出力用 (13)'!$B$1:$Z$34</definedName>
    <definedName name="_xlnm.Print_Area" localSheetId="17">'出力用 (14)'!$B$1:$Z$34</definedName>
    <definedName name="_xlnm.Print_Area" localSheetId="18">'出力用 (15)'!$B$1:$Z$34</definedName>
    <definedName name="_xlnm.Print_Area" localSheetId="19">'出力用 (16)'!$B$1:$Z$34</definedName>
    <definedName name="_xlnm.Print_Area" localSheetId="20">'出力用 (17)'!$B$1:$Z$34</definedName>
    <definedName name="_xlnm.Print_Area" localSheetId="21">'出力用 (18)'!$B$1:$Z$34</definedName>
    <definedName name="_xlnm.Print_Area" localSheetId="22">'出力用 (19)'!$B$1:$Z$34</definedName>
    <definedName name="_xlnm.Print_Area" localSheetId="5">'出力用 (2)'!$B$1:$Z$34</definedName>
    <definedName name="_xlnm.Print_Area" localSheetId="23">'出力用 (20)'!$B$1:$Z$34</definedName>
    <definedName name="_xlnm.Print_Area" localSheetId="24">'出力用 (21)'!$B$1:$Z$34</definedName>
    <definedName name="_xlnm.Print_Area" localSheetId="25">'出力用 (22)'!$B$1:$Z$34</definedName>
    <definedName name="_xlnm.Print_Area" localSheetId="26">'出力用 (23)'!$B$1:$Z$34</definedName>
    <definedName name="_xlnm.Print_Area" localSheetId="27">'出力用 (24)'!$B$1:$Z$34</definedName>
    <definedName name="_xlnm.Print_Area" localSheetId="28">'出力用 (25)'!$B$1:$Z$34</definedName>
    <definedName name="_xlnm.Print_Area" localSheetId="29">'出力用 (26)'!$B$1:$Z$34</definedName>
    <definedName name="_xlnm.Print_Area" localSheetId="30">'出力用 (27)'!$B$1:$Z$34</definedName>
    <definedName name="_xlnm.Print_Area" localSheetId="31">'出力用 (28)'!$B$1:$Z$34</definedName>
    <definedName name="_xlnm.Print_Area" localSheetId="32">'出力用 (29)'!$B$1:$Z$34</definedName>
    <definedName name="_xlnm.Print_Area" localSheetId="6">'出力用 (3)'!$B$1:$Z$34</definedName>
    <definedName name="_xlnm.Print_Area" localSheetId="33">'出力用 (30)'!$B$1:$Z$34</definedName>
    <definedName name="_xlnm.Print_Area" localSheetId="34">'出力用 (31)'!$B$1:$Z$34</definedName>
    <definedName name="_xlnm.Print_Area" localSheetId="35">'出力用 (32)'!$B$1:$Z$34</definedName>
    <definedName name="_xlnm.Print_Area" localSheetId="36">'出力用 (33)'!$B$1:$Z$34</definedName>
    <definedName name="_xlnm.Print_Area" localSheetId="37">'出力用 (34)'!$B$1:$Z$34</definedName>
    <definedName name="_xlnm.Print_Area" localSheetId="38">'出力用 (35)'!$B$1:$Z$34</definedName>
    <definedName name="_xlnm.Print_Area" localSheetId="39">'出力用 (36)'!$B$1:$Z$34</definedName>
    <definedName name="_xlnm.Print_Area" localSheetId="40">'出力用 (37)'!$B$1:$Z$34</definedName>
    <definedName name="_xlnm.Print_Area" localSheetId="41">'出力用 (38)'!$B$1:$Z$34</definedName>
    <definedName name="_xlnm.Print_Area" localSheetId="42">'出力用 (39)'!$B$1:$Z$34</definedName>
    <definedName name="_xlnm.Print_Area" localSheetId="7">'出力用 (4)'!$B$1:$Z$34</definedName>
    <definedName name="_xlnm.Print_Area" localSheetId="43">'出力用 (40)'!$B$1:$Z$34</definedName>
    <definedName name="_xlnm.Print_Area" localSheetId="44">'出力用 (41)'!$B$1:$Z$34</definedName>
    <definedName name="_xlnm.Print_Area" localSheetId="45">'出力用 (42)'!$B$1:$Z$34</definedName>
    <definedName name="_xlnm.Print_Area" localSheetId="46">'出力用 (43)'!$B$1:$Z$34</definedName>
    <definedName name="_xlnm.Print_Area" localSheetId="47">'出力用 (44)'!$B$1:$Z$34</definedName>
    <definedName name="_xlnm.Print_Area" localSheetId="48">'出力用 (45)'!$B$1:$Z$34</definedName>
    <definedName name="_xlnm.Print_Area" localSheetId="8">'出力用 (5)'!$B$1:$Z$34</definedName>
    <definedName name="_xlnm.Print_Area" localSheetId="9">'出力用 (6)'!$B$1:$Z$34</definedName>
    <definedName name="_xlnm.Print_Area" localSheetId="10">'出力用 (7)'!$B$1:$Z$34</definedName>
    <definedName name="_xlnm.Print_Area" localSheetId="11">'出力用 (8)'!$B$1:$Z$34</definedName>
    <definedName name="_xlnm.Print_Area" localSheetId="12">'出力用 (9)'!$B$1:$Z$34</definedName>
    <definedName name="_xlnm.Print_Area" localSheetId="3">'出力用 (例)'!$B$1:$Z$34</definedName>
    <definedName name="_xlnm.Print_Area" localSheetId="0">様式!$B$1:$Z$34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4" i="15" l="1"/>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0" i="15"/>
  <c r="AD1" i="61" a="1"/>
  <c r="AD1" i="61" s="1"/>
  <c r="L9" i="15" l="1"/>
  <c r="I9" i="15"/>
  <c r="BH9" i="15"/>
  <c r="C32" i="60"/>
  <c r="R29" i="60"/>
  <c r="C29" i="60"/>
  <c r="Y13" i="60"/>
  <c r="AD1" i="60" a="1"/>
  <c r="AD1" i="60" s="1"/>
  <c r="C32" i="59"/>
  <c r="R29" i="59"/>
  <c r="C29" i="59"/>
  <c r="Y13" i="59"/>
  <c r="AD1" i="59" a="1"/>
  <c r="AD1" i="59" s="1"/>
  <c r="P32" i="59" s="1"/>
  <c r="C32" i="58"/>
  <c r="R29" i="58"/>
  <c r="C29" i="58"/>
  <c r="Y13" i="58"/>
  <c r="AD1" i="58" a="1"/>
  <c r="AD1" i="58" s="1"/>
  <c r="P32" i="58" s="1"/>
  <c r="C32" i="57"/>
  <c r="R29" i="57"/>
  <c r="C29" i="57"/>
  <c r="Y13" i="57"/>
  <c r="AD1" i="57" a="1"/>
  <c r="AD1" i="57" s="1"/>
  <c r="P32" i="57" s="1"/>
  <c r="C32" i="56"/>
  <c r="R29" i="56"/>
  <c r="C29" i="56"/>
  <c r="Y13" i="56"/>
  <c r="AD1" i="56" a="1"/>
  <c r="AD1" i="56" s="1"/>
  <c r="P32" i="56" s="1"/>
  <c r="C32" i="55"/>
  <c r="R29" i="55"/>
  <c r="C29" i="55"/>
  <c r="Y13" i="55"/>
  <c r="AD1" i="55" a="1"/>
  <c r="AD1" i="55" s="1"/>
  <c r="P32" i="55" s="1"/>
  <c r="C32" i="54"/>
  <c r="R29" i="54"/>
  <c r="C29" i="54"/>
  <c r="Y13" i="54"/>
  <c r="AD1" i="54" a="1"/>
  <c r="AD1" i="54" s="1"/>
  <c r="P32" i="54" s="1"/>
  <c r="C32" i="53"/>
  <c r="R29" i="53"/>
  <c r="C29" i="53"/>
  <c r="Y13" i="53"/>
  <c r="AD1" i="53" a="1"/>
  <c r="AD1" i="53" s="1"/>
  <c r="P32" i="53" s="1"/>
  <c r="C32" i="52"/>
  <c r="R29" i="52"/>
  <c r="C29" i="52"/>
  <c r="Y13" i="52"/>
  <c r="AD1" i="52" a="1"/>
  <c r="AD1" i="52" s="1"/>
  <c r="P32" i="52" s="1"/>
  <c r="C32" i="51"/>
  <c r="R29" i="51"/>
  <c r="C29" i="51"/>
  <c r="Y13" i="51"/>
  <c r="AD1" i="51" a="1"/>
  <c r="AD1" i="51" s="1"/>
  <c r="P32" i="51" s="1"/>
  <c r="C32" i="50"/>
  <c r="R29" i="50"/>
  <c r="C29" i="50"/>
  <c r="Y13" i="50"/>
  <c r="AD1" i="50" a="1"/>
  <c r="AD1" i="50" s="1"/>
  <c r="P32" i="50" s="1"/>
  <c r="C32" i="49"/>
  <c r="R29" i="49"/>
  <c r="C29" i="49"/>
  <c r="Y13" i="49"/>
  <c r="AD1" i="49" a="1"/>
  <c r="AD1" i="49" s="1"/>
  <c r="P32" i="49" s="1"/>
  <c r="C32" i="48"/>
  <c r="R29" i="48"/>
  <c r="C29" i="48"/>
  <c r="Y13" i="48"/>
  <c r="AD1" i="48" a="1"/>
  <c r="AD1" i="48" s="1"/>
  <c r="P32" i="48" s="1"/>
  <c r="C32" i="47"/>
  <c r="R29" i="47"/>
  <c r="C29" i="47"/>
  <c r="Y13" i="47"/>
  <c r="AD1" i="47" a="1"/>
  <c r="AD1" i="47" s="1"/>
  <c r="P32" i="47" s="1"/>
  <c r="C32" i="46"/>
  <c r="R29" i="46"/>
  <c r="C29" i="46"/>
  <c r="Y13" i="46"/>
  <c r="AD1" i="46" a="1"/>
  <c r="AD1" i="46" s="1"/>
  <c r="P32" i="46" s="1"/>
  <c r="C32" i="45"/>
  <c r="R29" i="45"/>
  <c r="C29" i="45"/>
  <c r="Y13" i="45"/>
  <c r="AD1" i="45" a="1"/>
  <c r="AD1" i="45" s="1"/>
  <c r="P32" i="45" s="1"/>
  <c r="C32" i="44"/>
  <c r="R29" i="44"/>
  <c r="C29" i="44"/>
  <c r="Y13" i="44"/>
  <c r="AD1" i="44" a="1"/>
  <c r="AD1" i="44" s="1"/>
  <c r="P32" i="44" s="1"/>
  <c r="C32" i="43"/>
  <c r="R29" i="43"/>
  <c r="C29" i="43"/>
  <c r="Y13" i="43"/>
  <c r="AD1" i="43" a="1"/>
  <c r="AD1" i="43" s="1"/>
  <c r="P32" i="43" s="1"/>
  <c r="C32" i="42"/>
  <c r="R29" i="42"/>
  <c r="C29" i="42"/>
  <c r="Y13" i="42"/>
  <c r="AD1" i="42" a="1"/>
  <c r="AD1" i="42" s="1"/>
  <c r="P32" i="42" s="1"/>
  <c r="C32" i="41"/>
  <c r="R29" i="41"/>
  <c r="C29" i="41"/>
  <c r="Y13" i="41"/>
  <c r="AD1" i="41" a="1"/>
  <c r="AD1" i="41" s="1"/>
  <c r="P32" i="41" s="1"/>
  <c r="C32" i="40"/>
  <c r="R29" i="40"/>
  <c r="C29" i="40"/>
  <c r="Y13" i="40"/>
  <c r="AD1" i="40" a="1"/>
  <c r="AD1" i="40" s="1"/>
  <c r="P32" i="40" s="1"/>
  <c r="C32" i="39"/>
  <c r="R29" i="39"/>
  <c r="C29" i="39"/>
  <c r="Y13" i="39"/>
  <c r="AD1" i="39" a="1"/>
  <c r="AD1" i="39" s="1"/>
  <c r="P32" i="39" s="1"/>
  <c r="C32" i="38"/>
  <c r="R29" i="38"/>
  <c r="C29" i="38"/>
  <c r="Y13" i="38"/>
  <c r="AD1" i="38" a="1"/>
  <c r="AD1" i="38" s="1"/>
  <c r="P32" i="38" s="1"/>
  <c r="C32" i="37"/>
  <c r="R29" i="37"/>
  <c r="C29" i="37"/>
  <c r="Y13" i="37"/>
  <c r="AD1" i="37" a="1"/>
  <c r="AD1" i="37" s="1"/>
  <c r="P32" i="37" s="1"/>
  <c r="C32" i="36"/>
  <c r="R29" i="36"/>
  <c r="C29" i="36"/>
  <c r="Y13" i="36"/>
  <c r="AD1" i="36" a="1"/>
  <c r="AD1" i="36" s="1"/>
  <c r="P32" i="36" s="1"/>
  <c r="C32" i="35"/>
  <c r="R29" i="35"/>
  <c r="C29" i="35"/>
  <c r="Y13" i="35"/>
  <c r="AD1" i="35" a="1"/>
  <c r="AD1" i="35" s="1"/>
  <c r="P32" i="35" s="1"/>
  <c r="C32" i="34"/>
  <c r="R29" i="34"/>
  <c r="C29" i="34"/>
  <c r="Y13" i="34"/>
  <c r="AD1" i="34" a="1"/>
  <c r="AD1" i="34" s="1"/>
  <c r="P32" i="34" s="1"/>
  <c r="C32" i="33"/>
  <c r="R29" i="33"/>
  <c r="C29" i="33"/>
  <c r="Y13" i="33"/>
  <c r="AD1" i="33" a="1"/>
  <c r="AD1" i="33" s="1"/>
  <c r="P32" i="33" s="1"/>
  <c r="C32" i="32"/>
  <c r="R29" i="32"/>
  <c r="C29" i="32"/>
  <c r="Y13" i="32"/>
  <c r="AD1" i="32" a="1"/>
  <c r="AD1" i="32" s="1"/>
  <c r="P32" i="32" s="1"/>
  <c r="C32" i="31"/>
  <c r="R29" i="31"/>
  <c r="C29" i="31"/>
  <c r="Y13" i="31"/>
  <c r="AD1" i="31" a="1"/>
  <c r="AD1" i="31" s="1"/>
  <c r="P32" i="31" s="1"/>
  <c r="C32" i="30"/>
  <c r="R29" i="30"/>
  <c r="C29" i="30"/>
  <c r="Y13" i="30"/>
  <c r="AD1" i="30" a="1"/>
  <c r="AD1" i="30" s="1"/>
  <c r="P32" i="30" s="1"/>
  <c r="C32" i="29"/>
  <c r="R29" i="29"/>
  <c r="C29" i="29"/>
  <c r="Y13" i="29"/>
  <c r="AD1" i="29" a="1"/>
  <c r="AD1" i="29" s="1"/>
  <c r="P32" i="29" s="1"/>
  <c r="C32" i="28"/>
  <c r="R29" i="28"/>
  <c r="C29" i="28"/>
  <c r="Y13" i="28"/>
  <c r="AD1" i="28" a="1"/>
  <c r="AD1" i="28" s="1"/>
  <c r="P32" i="28" s="1"/>
  <c r="C32" i="27"/>
  <c r="R29" i="27"/>
  <c r="C29" i="27"/>
  <c r="Y13" i="27"/>
  <c r="AD1" i="27" a="1"/>
  <c r="AD1" i="27" s="1"/>
  <c r="P32" i="27" s="1"/>
  <c r="C32" i="26"/>
  <c r="R29" i="26"/>
  <c r="C29" i="26"/>
  <c r="Y13" i="26"/>
  <c r="AD1" i="26" a="1"/>
  <c r="AD1" i="26" s="1"/>
  <c r="P32" i="26" s="1"/>
  <c r="C32" i="25"/>
  <c r="R29" i="25"/>
  <c r="C29" i="25"/>
  <c r="Y13" i="25"/>
  <c r="AD1" i="25" a="1"/>
  <c r="AD1" i="25" s="1"/>
  <c r="P32" i="25" s="1"/>
  <c r="C32" i="24"/>
  <c r="R29" i="24"/>
  <c r="C29" i="24"/>
  <c r="Y13" i="24"/>
  <c r="AD1" i="24" a="1"/>
  <c r="AD1" i="24" s="1"/>
  <c r="P32" i="24" s="1"/>
  <c r="C32" i="23"/>
  <c r="R29" i="23"/>
  <c r="C29" i="23"/>
  <c r="Y13" i="23"/>
  <c r="AD1" i="23" a="1"/>
  <c r="AD1" i="23" s="1"/>
  <c r="P32" i="23" s="1"/>
  <c r="C32" i="22"/>
  <c r="R29" i="22"/>
  <c r="C29" i="22"/>
  <c r="Y13" i="22"/>
  <c r="AD1" i="22" a="1"/>
  <c r="AD1" i="22" s="1"/>
  <c r="P32" i="22" s="1"/>
  <c r="C32" i="21"/>
  <c r="R29" i="21"/>
  <c r="C29" i="21"/>
  <c r="Y13" i="21"/>
  <c r="AD1" i="21" a="1"/>
  <c r="AD1" i="21" s="1"/>
  <c r="P32" i="21" s="1"/>
  <c r="C32" i="20"/>
  <c r="R29" i="20"/>
  <c r="C29" i="20"/>
  <c r="Y13" i="20"/>
  <c r="AD1" i="20" a="1"/>
  <c r="AD1" i="20" s="1"/>
  <c r="P32" i="20" s="1"/>
  <c r="C32" i="19"/>
  <c r="R29" i="19"/>
  <c r="C29" i="19"/>
  <c r="Y13" i="19"/>
  <c r="AD1" i="19" a="1"/>
  <c r="AD1" i="19" s="1"/>
  <c r="P32" i="19" s="1"/>
  <c r="C32" i="18"/>
  <c r="R29" i="18"/>
  <c r="C29" i="18"/>
  <c r="Y13" i="18"/>
  <c r="AD1" i="18" a="1"/>
  <c r="AD1" i="18" s="1"/>
  <c r="P32" i="18" s="1"/>
  <c r="C32" i="17"/>
  <c r="R29" i="17"/>
  <c r="C29" i="17"/>
  <c r="Y13" i="17"/>
  <c r="AD1" i="17" a="1"/>
  <c r="AD1" i="17" s="1"/>
  <c r="P32" i="17" s="1"/>
  <c r="C32" i="16"/>
  <c r="R29" i="16"/>
  <c r="C29" i="16"/>
  <c r="Y13" i="16"/>
  <c r="AD1" i="16" a="1"/>
  <c r="AD1" i="16" s="1"/>
  <c r="P32" i="16" s="1"/>
  <c r="C11" i="15"/>
  <c r="BI54" i="15"/>
  <c r="BH54" i="15"/>
  <c r="BI53" i="15"/>
  <c r="BH53" i="15"/>
  <c r="BI52" i="15"/>
  <c r="BH52" i="15"/>
  <c r="BI51" i="15"/>
  <c r="BH51" i="15"/>
  <c r="BI50" i="15"/>
  <c r="BH50" i="15"/>
  <c r="BI49" i="15"/>
  <c r="BH49" i="15"/>
  <c r="BI48" i="15"/>
  <c r="BH48" i="15"/>
  <c r="BI47" i="15"/>
  <c r="BH47" i="15"/>
  <c r="BI46" i="15"/>
  <c r="BH46" i="15"/>
  <c r="BI45" i="15"/>
  <c r="BH45" i="15"/>
  <c r="BI44" i="15"/>
  <c r="BH44" i="15"/>
  <c r="BI43" i="15"/>
  <c r="BH43" i="15"/>
  <c r="BI42" i="15"/>
  <c r="BH42" i="15"/>
  <c r="BI41" i="15"/>
  <c r="BH41" i="15"/>
  <c r="BI40" i="15"/>
  <c r="BH40" i="15"/>
  <c r="BI39" i="15"/>
  <c r="BH39" i="15"/>
  <c r="BI38" i="15"/>
  <c r="BH38" i="15"/>
  <c r="BI37" i="15"/>
  <c r="BH37" i="15"/>
  <c r="BI36" i="15"/>
  <c r="BH36" i="15"/>
  <c r="BI35" i="15"/>
  <c r="BH35" i="15"/>
  <c r="BI34" i="15"/>
  <c r="BH34" i="15"/>
  <c r="BI33" i="15"/>
  <c r="BH33" i="15"/>
  <c r="BI32" i="15"/>
  <c r="BH32" i="15"/>
  <c r="BI31" i="15"/>
  <c r="BH31" i="15"/>
  <c r="BI30" i="15"/>
  <c r="BH30" i="15"/>
  <c r="BI29" i="15"/>
  <c r="BH29" i="15"/>
  <c r="BI28" i="15"/>
  <c r="BH28" i="15"/>
  <c r="BI27" i="15"/>
  <c r="BH27" i="15"/>
  <c r="BI26" i="15"/>
  <c r="BH26" i="15"/>
  <c r="BI25" i="15"/>
  <c r="BH25" i="15"/>
  <c r="BI24" i="15"/>
  <c r="BH24" i="15"/>
  <c r="BI23" i="15"/>
  <c r="BH23" i="15"/>
  <c r="BI22" i="15"/>
  <c r="BH22" i="15"/>
  <c r="BI21" i="15"/>
  <c r="BH21" i="15"/>
  <c r="BI20" i="15"/>
  <c r="BH20" i="15"/>
  <c r="BI19" i="15"/>
  <c r="BH19" i="15"/>
  <c r="BI18" i="15"/>
  <c r="BH18" i="15"/>
  <c r="BI17" i="15"/>
  <c r="BH17" i="15"/>
  <c r="BI16" i="15"/>
  <c r="BH16" i="15"/>
  <c r="BI15" i="15"/>
  <c r="BH15" i="15"/>
  <c r="BI14" i="15"/>
  <c r="BH14" i="15"/>
  <c r="BI13" i="15"/>
  <c r="BH13" i="15"/>
  <c r="BI12" i="15"/>
  <c r="BH12" i="15"/>
  <c r="BI11" i="15"/>
  <c r="BH11" i="15"/>
  <c r="BI10" i="15"/>
  <c r="BH10" i="15"/>
  <c r="P32" i="60" l="1"/>
  <c r="R32" i="60"/>
  <c r="Z26" i="60"/>
  <c r="R32" i="56"/>
  <c r="R32" i="52"/>
  <c r="R32" i="48"/>
  <c r="R32" i="44"/>
  <c r="R32" i="40"/>
  <c r="R32" i="36"/>
  <c r="R32" i="32"/>
  <c r="R32" i="28"/>
  <c r="R32" i="24"/>
  <c r="R32" i="20"/>
  <c r="R32" i="16"/>
  <c r="R32" i="59"/>
  <c r="R32" i="55"/>
  <c r="R32" i="51"/>
  <c r="R32" i="47"/>
  <c r="R32" i="43"/>
  <c r="R32" i="39"/>
  <c r="R32" i="35"/>
  <c r="R32" i="31"/>
  <c r="R32" i="27"/>
  <c r="R32" i="23"/>
  <c r="R32" i="19"/>
  <c r="R32" i="58"/>
  <c r="R32" i="54"/>
  <c r="R32" i="50"/>
  <c r="R32" i="46"/>
  <c r="R32" i="42"/>
  <c r="R32" i="38"/>
  <c r="R32" i="34"/>
  <c r="R32" i="30"/>
  <c r="R32" i="26"/>
  <c r="R32" i="22"/>
  <c r="R32" i="18"/>
  <c r="R32" i="57"/>
  <c r="R32" i="53"/>
  <c r="R32" i="49"/>
  <c r="R32" i="45"/>
  <c r="R32" i="41"/>
  <c r="R32" i="37"/>
  <c r="R32" i="33"/>
  <c r="R32" i="29"/>
  <c r="R32" i="25"/>
  <c r="R32" i="21"/>
  <c r="R32" i="17"/>
  <c r="E23" i="60"/>
  <c r="I20" i="60"/>
  <c r="I19" i="60"/>
  <c r="I18" i="60"/>
  <c r="U12" i="60"/>
  <c r="M12" i="60"/>
  <c r="E12" i="60"/>
  <c r="Q11" i="60"/>
  <c r="I11" i="60"/>
  <c r="U10" i="60"/>
  <c r="M10" i="60"/>
  <c r="E10" i="60"/>
  <c r="G4" i="60"/>
  <c r="E22" i="60"/>
  <c r="G20" i="60"/>
  <c r="G19" i="60"/>
  <c r="G18" i="60"/>
  <c r="S12" i="60"/>
  <c r="K12" i="60"/>
  <c r="O11" i="60"/>
  <c r="G11" i="60"/>
  <c r="S10" i="60"/>
  <c r="K10" i="60"/>
  <c r="S5" i="60"/>
  <c r="S3" i="60"/>
  <c r="E25" i="60"/>
  <c r="E21" i="60"/>
  <c r="E20" i="60"/>
  <c r="E19" i="60"/>
  <c r="E18" i="60"/>
  <c r="Q12" i="60"/>
  <c r="I12" i="60"/>
  <c r="U11" i="60"/>
  <c r="M11" i="60"/>
  <c r="E11" i="60"/>
  <c r="Q10" i="60"/>
  <c r="I10" i="60"/>
  <c r="N5" i="60"/>
  <c r="N3" i="60"/>
  <c r="E24" i="60"/>
  <c r="K20" i="60"/>
  <c r="K19" i="60"/>
  <c r="K18" i="60"/>
  <c r="E14" i="60"/>
  <c r="O12" i="60"/>
  <c r="G12" i="60"/>
  <c r="S11" i="60"/>
  <c r="K11" i="60"/>
  <c r="O10" i="60"/>
  <c r="G10" i="60"/>
  <c r="L4" i="60"/>
  <c r="G3" i="60"/>
  <c r="E23" i="59"/>
  <c r="I20" i="59"/>
  <c r="I19" i="59"/>
  <c r="I18" i="59"/>
  <c r="U12" i="59"/>
  <c r="M12" i="59"/>
  <c r="E12" i="59"/>
  <c r="Q11" i="59"/>
  <c r="I11" i="59"/>
  <c r="U10" i="59"/>
  <c r="M10" i="59"/>
  <c r="E10" i="59"/>
  <c r="G4" i="59"/>
  <c r="E24" i="59"/>
  <c r="K19" i="59"/>
  <c r="K18" i="59"/>
  <c r="E14" i="59"/>
  <c r="O12" i="59"/>
  <c r="G12" i="59"/>
  <c r="K11" i="59"/>
  <c r="O10" i="59"/>
  <c r="L4" i="59"/>
  <c r="E22" i="59"/>
  <c r="G20" i="59"/>
  <c r="G19" i="59"/>
  <c r="G18" i="59"/>
  <c r="S12" i="59"/>
  <c r="K12" i="59"/>
  <c r="O11" i="59"/>
  <c r="G11" i="59"/>
  <c r="S10" i="59"/>
  <c r="K10" i="59"/>
  <c r="S5" i="59"/>
  <c r="S3" i="59"/>
  <c r="K20" i="59"/>
  <c r="S11" i="59"/>
  <c r="G10" i="59"/>
  <c r="G3" i="59"/>
  <c r="E25" i="59"/>
  <c r="E21" i="59"/>
  <c r="E20" i="59"/>
  <c r="E19" i="59"/>
  <c r="E18" i="59"/>
  <c r="Q12" i="59"/>
  <c r="I12" i="59"/>
  <c r="U11" i="59"/>
  <c r="M11" i="59"/>
  <c r="E11" i="59"/>
  <c r="Q10" i="59"/>
  <c r="I10" i="59"/>
  <c r="N5" i="59"/>
  <c r="N3" i="59"/>
  <c r="E23" i="58"/>
  <c r="I20" i="58"/>
  <c r="I19" i="58"/>
  <c r="I18" i="58"/>
  <c r="U12" i="58"/>
  <c r="M12" i="58"/>
  <c r="E12" i="58"/>
  <c r="Q11" i="58"/>
  <c r="I11" i="58"/>
  <c r="U10" i="58"/>
  <c r="M10" i="58"/>
  <c r="E10" i="58"/>
  <c r="G4" i="58"/>
  <c r="E25" i="58"/>
  <c r="E20" i="58"/>
  <c r="E19" i="58"/>
  <c r="E18" i="58"/>
  <c r="Q12" i="58"/>
  <c r="I12" i="58"/>
  <c r="U11" i="58"/>
  <c r="M11" i="58"/>
  <c r="E11" i="58"/>
  <c r="I10" i="58"/>
  <c r="N3" i="58"/>
  <c r="E24" i="58"/>
  <c r="K20" i="58"/>
  <c r="K19" i="58"/>
  <c r="K18" i="58"/>
  <c r="E14" i="58"/>
  <c r="O12" i="58"/>
  <c r="G12" i="58"/>
  <c r="S11" i="58"/>
  <c r="K11" i="58"/>
  <c r="O10" i="58"/>
  <c r="G10" i="58"/>
  <c r="L4" i="58"/>
  <c r="G3" i="58"/>
  <c r="E22" i="58"/>
  <c r="G20" i="58"/>
  <c r="G19" i="58"/>
  <c r="G18" i="58"/>
  <c r="S12" i="58"/>
  <c r="K12" i="58"/>
  <c r="O11" i="58"/>
  <c r="G11" i="58"/>
  <c r="S10" i="58"/>
  <c r="K10" i="58"/>
  <c r="S5" i="58"/>
  <c r="S3" i="58"/>
  <c r="E21" i="58"/>
  <c r="Q10" i="58"/>
  <c r="N5" i="58"/>
  <c r="E23" i="57"/>
  <c r="I20" i="57"/>
  <c r="I19" i="57"/>
  <c r="I18" i="57"/>
  <c r="U12" i="57"/>
  <c r="M12" i="57"/>
  <c r="E12" i="57"/>
  <c r="Q11" i="57"/>
  <c r="I11" i="57"/>
  <c r="U10" i="57"/>
  <c r="M10" i="57"/>
  <c r="E10" i="57"/>
  <c r="G4" i="57"/>
  <c r="E24" i="57"/>
  <c r="K20" i="57"/>
  <c r="K19" i="57"/>
  <c r="K18" i="57"/>
  <c r="E14" i="57"/>
  <c r="O12" i="57"/>
  <c r="S11" i="57"/>
  <c r="K11" i="57"/>
  <c r="O10" i="57"/>
  <c r="G10" i="57"/>
  <c r="G3" i="57"/>
  <c r="E22" i="57"/>
  <c r="G20" i="57"/>
  <c r="G19" i="57"/>
  <c r="G18" i="57"/>
  <c r="S12" i="57"/>
  <c r="K12" i="57"/>
  <c r="O11" i="57"/>
  <c r="G11" i="57"/>
  <c r="S10" i="57"/>
  <c r="K10" i="57"/>
  <c r="S5" i="57"/>
  <c r="S3" i="57"/>
  <c r="G12" i="57"/>
  <c r="L4" i="57"/>
  <c r="E25" i="57"/>
  <c r="E21" i="57"/>
  <c r="E20" i="57"/>
  <c r="E19" i="57"/>
  <c r="E18" i="57"/>
  <c r="Q12" i="57"/>
  <c r="I12" i="57"/>
  <c r="U11" i="57"/>
  <c r="M11" i="57"/>
  <c r="E11" i="57"/>
  <c r="Q10" i="57"/>
  <c r="I10" i="57"/>
  <c r="N5" i="57"/>
  <c r="N3" i="57"/>
  <c r="E23" i="56"/>
  <c r="I20" i="56"/>
  <c r="I19" i="56"/>
  <c r="I18" i="56"/>
  <c r="U12" i="56"/>
  <c r="M12" i="56"/>
  <c r="E12" i="56"/>
  <c r="Q11" i="56"/>
  <c r="I11" i="56"/>
  <c r="U10" i="56"/>
  <c r="M10" i="56"/>
  <c r="E10" i="56"/>
  <c r="G4" i="56"/>
  <c r="E22" i="56"/>
  <c r="G20" i="56"/>
  <c r="G19" i="56"/>
  <c r="G18" i="56"/>
  <c r="S12" i="56"/>
  <c r="K12" i="56"/>
  <c r="O11" i="56"/>
  <c r="G11" i="56"/>
  <c r="S10" i="56"/>
  <c r="K10" i="56"/>
  <c r="S5" i="56"/>
  <c r="S3" i="56"/>
  <c r="E25" i="56"/>
  <c r="E21" i="56"/>
  <c r="E20" i="56"/>
  <c r="E19" i="56"/>
  <c r="E18" i="56"/>
  <c r="Q12" i="56"/>
  <c r="I12" i="56"/>
  <c r="U11" i="56"/>
  <c r="M11" i="56"/>
  <c r="E11" i="56"/>
  <c r="Q10" i="56"/>
  <c r="I10" i="56"/>
  <c r="N5" i="56"/>
  <c r="N3" i="56"/>
  <c r="E24" i="56"/>
  <c r="K20" i="56"/>
  <c r="K19" i="56"/>
  <c r="K18" i="56"/>
  <c r="E14" i="56"/>
  <c r="O12" i="56"/>
  <c r="G12" i="56"/>
  <c r="S11" i="56"/>
  <c r="K11" i="56"/>
  <c r="O10" i="56"/>
  <c r="G10" i="56"/>
  <c r="L4" i="56"/>
  <c r="G3" i="56"/>
  <c r="E23" i="55"/>
  <c r="I20" i="55"/>
  <c r="I19" i="55"/>
  <c r="I18" i="55"/>
  <c r="U12" i="55"/>
  <c r="M12" i="55"/>
  <c r="E12" i="55"/>
  <c r="Q11" i="55"/>
  <c r="I11" i="55"/>
  <c r="U10" i="55"/>
  <c r="M10" i="55"/>
  <c r="E10" i="55"/>
  <c r="G4" i="55"/>
  <c r="E22" i="55"/>
  <c r="G20" i="55"/>
  <c r="G19" i="55"/>
  <c r="G18" i="55"/>
  <c r="S12" i="55"/>
  <c r="K12" i="55"/>
  <c r="O11" i="55"/>
  <c r="G11" i="55"/>
  <c r="S10" i="55"/>
  <c r="K10" i="55"/>
  <c r="S5" i="55"/>
  <c r="S3" i="55"/>
  <c r="E25" i="55"/>
  <c r="E21" i="55"/>
  <c r="E20" i="55"/>
  <c r="E19" i="55"/>
  <c r="E18" i="55"/>
  <c r="Q12" i="55"/>
  <c r="I12" i="55"/>
  <c r="U11" i="55"/>
  <c r="M11" i="55"/>
  <c r="E11" i="55"/>
  <c r="Q10" i="55"/>
  <c r="I10" i="55"/>
  <c r="N5" i="55"/>
  <c r="N3" i="55"/>
  <c r="E24" i="55"/>
  <c r="K20" i="55"/>
  <c r="K19" i="55"/>
  <c r="K18" i="55"/>
  <c r="E14" i="55"/>
  <c r="O12" i="55"/>
  <c r="G12" i="55"/>
  <c r="S11" i="55"/>
  <c r="K11" i="55"/>
  <c r="O10" i="55"/>
  <c r="G10" i="55"/>
  <c r="L4" i="55"/>
  <c r="G3" i="55"/>
  <c r="E23" i="54"/>
  <c r="I20" i="54"/>
  <c r="I19" i="54"/>
  <c r="I18" i="54"/>
  <c r="U12" i="54"/>
  <c r="M12" i="54"/>
  <c r="E12" i="54"/>
  <c r="Q11" i="54"/>
  <c r="I11" i="54"/>
  <c r="U10" i="54"/>
  <c r="M10" i="54"/>
  <c r="E10" i="54"/>
  <c r="G4" i="54"/>
  <c r="E22" i="54"/>
  <c r="G20" i="54"/>
  <c r="G19" i="54"/>
  <c r="G18" i="54"/>
  <c r="S12" i="54"/>
  <c r="K12" i="54"/>
  <c r="O11" i="54"/>
  <c r="G11" i="54"/>
  <c r="S10" i="54"/>
  <c r="K10" i="54"/>
  <c r="S5" i="54"/>
  <c r="S3" i="54"/>
  <c r="E24" i="54"/>
  <c r="K20" i="54"/>
  <c r="K19" i="54"/>
  <c r="K18" i="54"/>
  <c r="G12" i="54"/>
  <c r="K11" i="54"/>
  <c r="O10" i="54"/>
  <c r="L4" i="54"/>
  <c r="E25" i="54"/>
  <c r="E21" i="54"/>
  <c r="E20" i="54"/>
  <c r="E19" i="54"/>
  <c r="E18" i="54"/>
  <c r="Q12" i="54"/>
  <c r="I12" i="54"/>
  <c r="U11" i="54"/>
  <c r="M11" i="54"/>
  <c r="E11" i="54"/>
  <c r="Q10" i="54"/>
  <c r="I10" i="54"/>
  <c r="N5" i="54"/>
  <c r="N3" i="54"/>
  <c r="E14" i="54"/>
  <c r="O12" i="54"/>
  <c r="S11" i="54"/>
  <c r="G10" i="54"/>
  <c r="G3" i="54"/>
  <c r="E23" i="53"/>
  <c r="I20" i="53"/>
  <c r="I19" i="53"/>
  <c r="I18" i="53"/>
  <c r="U12" i="53"/>
  <c r="M12" i="53"/>
  <c r="E12" i="53"/>
  <c r="Q11" i="53"/>
  <c r="I11" i="53"/>
  <c r="U10" i="53"/>
  <c r="M10" i="53"/>
  <c r="E10" i="53"/>
  <c r="G4" i="53"/>
  <c r="E22" i="53"/>
  <c r="G20" i="53"/>
  <c r="G19" i="53"/>
  <c r="G18" i="53"/>
  <c r="S12" i="53"/>
  <c r="K12" i="53"/>
  <c r="O11" i="53"/>
  <c r="G11" i="53"/>
  <c r="S10" i="53"/>
  <c r="K10" i="53"/>
  <c r="S5" i="53"/>
  <c r="S3" i="53"/>
  <c r="E25" i="53"/>
  <c r="E21" i="53"/>
  <c r="E20" i="53"/>
  <c r="E19" i="53"/>
  <c r="E18" i="53"/>
  <c r="Q12" i="53"/>
  <c r="I12" i="53"/>
  <c r="U11" i="53"/>
  <c r="M11" i="53"/>
  <c r="E11" i="53"/>
  <c r="Q10" i="53"/>
  <c r="I10" i="53"/>
  <c r="N5" i="53"/>
  <c r="N3" i="53"/>
  <c r="E24" i="53"/>
  <c r="K20" i="53"/>
  <c r="K19" i="53"/>
  <c r="K18" i="53"/>
  <c r="E14" i="53"/>
  <c r="O12" i="53"/>
  <c r="G12" i="53"/>
  <c r="S11" i="53"/>
  <c r="K11" i="53"/>
  <c r="O10" i="53"/>
  <c r="G10" i="53"/>
  <c r="L4" i="53"/>
  <c r="G3" i="53"/>
  <c r="E23" i="52"/>
  <c r="I20" i="52"/>
  <c r="I19" i="52"/>
  <c r="I18" i="52"/>
  <c r="U12" i="52"/>
  <c r="M12" i="52"/>
  <c r="E12" i="52"/>
  <c r="Q11" i="52"/>
  <c r="I11" i="52"/>
  <c r="U10" i="52"/>
  <c r="M10" i="52"/>
  <c r="E10" i="52"/>
  <c r="G4" i="52"/>
  <c r="K20" i="52"/>
  <c r="K18" i="52"/>
  <c r="O12" i="52"/>
  <c r="K11" i="52"/>
  <c r="G10" i="52"/>
  <c r="E22" i="52"/>
  <c r="G20" i="52"/>
  <c r="G19" i="52"/>
  <c r="G18" i="52"/>
  <c r="S12" i="52"/>
  <c r="K12" i="52"/>
  <c r="O11" i="52"/>
  <c r="G11" i="52"/>
  <c r="S10" i="52"/>
  <c r="K10" i="52"/>
  <c r="S5" i="52"/>
  <c r="S3" i="52"/>
  <c r="E24" i="52"/>
  <c r="K19" i="52"/>
  <c r="S11" i="52"/>
  <c r="G3" i="52"/>
  <c r="E25" i="52"/>
  <c r="E21" i="52"/>
  <c r="E20" i="52"/>
  <c r="E19" i="52"/>
  <c r="E18" i="52"/>
  <c r="Q12" i="52"/>
  <c r="I12" i="52"/>
  <c r="U11" i="52"/>
  <c r="M11" i="52"/>
  <c r="E11" i="52"/>
  <c r="Q10" i="52"/>
  <c r="I10" i="52"/>
  <c r="N5" i="52"/>
  <c r="N3" i="52"/>
  <c r="E14" i="52"/>
  <c r="G12" i="52"/>
  <c r="O10" i="52"/>
  <c r="L4" i="52"/>
  <c r="E23" i="51"/>
  <c r="I20" i="51"/>
  <c r="I19" i="51"/>
  <c r="I18" i="51"/>
  <c r="U12" i="51"/>
  <c r="M12" i="51"/>
  <c r="E12" i="51"/>
  <c r="Q11" i="51"/>
  <c r="I11" i="51"/>
  <c r="U10" i="51"/>
  <c r="M10" i="51"/>
  <c r="E10" i="51"/>
  <c r="G4" i="51"/>
  <c r="E24" i="51"/>
  <c r="K20" i="51"/>
  <c r="K19" i="51"/>
  <c r="K18" i="51"/>
  <c r="E14" i="51"/>
  <c r="O12" i="51"/>
  <c r="G12" i="51"/>
  <c r="S11" i="51"/>
  <c r="K11" i="51"/>
  <c r="O10" i="51"/>
  <c r="G10" i="51"/>
  <c r="L4" i="51"/>
  <c r="G3" i="51"/>
  <c r="E22" i="51"/>
  <c r="G20" i="51"/>
  <c r="G19" i="51"/>
  <c r="G18" i="51"/>
  <c r="S12" i="51"/>
  <c r="K12" i="51"/>
  <c r="O11" i="51"/>
  <c r="G11" i="51"/>
  <c r="S10" i="51"/>
  <c r="K10" i="51"/>
  <c r="S5" i="51"/>
  <c r="S3" i="51"/>
  <c r="E25" i="51"/>
  <c r="E21" i="51"/>
  <c r="E20" i="51"/>
  <c r="E19" i="51"/>
  <c r="E18" i="51"/>
  <c r="Q12" i="51"/>
  <c r="I12" i="51"/>
  <c r="U11" i="51"/>
  <c r="M11" i="51"/>
  <c r="E11" i="51"/>
  <c r="Q10" i="51"/>
  <c r="I10" i="51"/>
  <c r="N5" i="51"/>
  <c r="N3" i="51"/>
  <c r="E23" i="50"/>
  <c r="I20" i="50"/>
  <c r="I19" i="50"/>
  <c r="I18" i="50"/>
  <c r="U12" i="50"/>
  <c r="M12" i="50"/>
  <c r="E12" i="50"/>
  <c r="Q11" i="50"/>
  <c r="I11" i="50"/>
  <c r="U10" i="50"/>
  <c r="M10" i="50"/>
  <c r="E10" i="50"/>
  <c r="G4" i="50"/>
  <c r="E25" i="50"/>
  <c r="E21" i="50"/>
  <c r="E20" i="50"/>
  <c r="E19" i="50"/>
  <c r="E18" i="50"/>
  <c r="Q12" i="50"/>
  <c r="I12" i="50"/>
  <c r="U11" i="50"/>
  <c r="M11" i="50"/>
  <c r="E11" i="50"/>
  <c r="Q10" i="50"/>
  <c r="I10" i="50"/>
  <c r="N5" i="50"/>
  <c r="N3" i="50"/>
  <c r="G3" i="50"/>
  <c r="E22" i="50"/>
  <c r="G20" i="50"/>
  <c r="G19" i="50"/>
  <c r="G18" i="50"/>
  <c r="S12" i="50"/>
  <c r="K12" i="50"/>
  <c r="O11" i="50"/>
  <c r="G11" i="50"/>
  <c r="S10" i="50"/>
  <c r="K10" i="50"/>
  <c r="S5" i="50"/>
  <c r="S3" i="50"/>
  <c r="E24" i="50"/>
  <c r="K20" i="50"/>
  <c r="K19" i="50"/>
  <c r="K18" i="50"/>
  <c r="E14" i="50"/>
  <c r="O12" i="50"/>
  <c r="G12" i="50"/>
  <c r="S11" i="50"/>
  <c r="K11" i="50"/>
  <c r="O10" i="50"/>
  <c r="G10" i="50"/>
  <c r="L4" i="50"/>
  <c r="E23" i="49"/>
  <c r="I20" i="49"/>
  <c r="I19" i="49"/>
  <c r="I18" i="49"/>
  <c r="U12" i="49"/>
  <c r="M12" i="49"/>
  <c r="E12" i="49"/>
  <c r="Q11" i="49"/>
  <c r="I11" i="49"/>
  <c r="U10" i="49"/>
  <c r="M10" i="49"/>
  <c r="E10" i="49"/>
  <c r="G4" i="49"/>
  <c r="E25" i="49"/>
  <c r="E21" i="49"/>
  <c r="E20" i="49"/>
  <c r="E19" i="49"/>
  <c r="E18" i="49"/>
  <c r="I12" i="49"/>
  <c r="U11" i="49"/>
  <c r="M11" i="49"/>
  <c r="E11" i="49"/>
  <c r="Q10" i="49"/>
  <c r="I10" i="49"/>
  <c r="N5" i="49"/>
  <c r="N3" i="49"/>
  <c r="E24" i="49"/>
  <c r="K20" i="49"/>
  <c r="K19" i="49"/>
  <c r="K18" i="49"/>
  <c r="E14" i="49"/>
  <c r="O12" i="49"/>
  <c r="G12" i="49"/>
  <c r="S11" i="49"/>
  <c r="K11" i="49"/>
  <c r="O10" i="49"/>
  <c r="G10" i="49"/>
  <c r="L4" i="49"/>
  <c r="G3" i="49"/>
  <c r="E22" i="49"/>
  <c r="G20" i="49"/>
  <c r="G19" i="49"/>
  <c r="G18" i="49"/>
  <c r="S12" i="49"/>
  <c r="K12" i="49"/>
  <c r="O11" i="49"/>
  <c r="G11" i="49"/>
  <c r="S10" i="49"/>
  <c r="K10" i="49"/>
  <c r="S5" i="49"/>
  <c r="S3" i="49"/>
  <c r="Q12" i="49"/>
  <c r="E23" i="48"/>
  <c r="I20" i="48"/>
  <c r="I19" i="48"/>
  <c r="I18" i="48"/>
  <c r="U12" i="48"/>
  <c r="M12" i="48"/>
  <c r="E12" i="48"/>
  <c r="Q11" i="48"/>
  <c r="I11" i="48"/>
  <c r="U10" i="48"/>
  <c r="M10" i="48"/>
  <c r="E10" i="48"/>
  <c r="G4" i="48"/>
  <c r="E22" i="48"/>
  <c r="G20" i="48"/>
  <c r="G19" i="48"/>
  <c r="G18" i="48"/>
  <c r="S12" i="48"/>
  <c r="K12" i="48"/>
  <c r="O11" i="48"/>
  <c r="G11" i="48"/>
  <c r="S10" i="48"/>
  <c r="K10" i="48"/>
  <c r="S5" i="48"/>
  <c r="S3" i="48"/>
  <c r="E25" i="48"/>
  <c r="E21" i="48"/>
  <c r="E20" i="48"/>
  <c r="E19" i="48"/>
  <c r="E18" i="48"/>
  <c r="Q12" i="48"/>
  <c r="I12" i="48"/>
  <c r="U11" i="48"/>
  <c r="M11" i="48"/>
  <c r="E11" i="48"/>
  <c r="Q10" i="48"/>
  <c r="I10" i="48"/>
  <c r="N5" i="48"/>
  <c r="N3" i="48"/>
  <c r="E24" i="48"/>
  <c r="K20" i="48"/>
  <c r="K19" i="48"/>
  <c r="K18" i="48"/>
  <c r="E14" i="48"/>
  <c r="O12" i="48"/>
  <c r="G12" i="48"/>
  <c r="S11" i="48"/>
  <c r="K11" i="48"/>
  <c r="O10" i="48"/>
  <c r="G10" i="48"/>
  <c r="L4" i="48"/>
  <c r="G3" i="48"/>
  <c r="E23" i="47"/>
  <c r="I20" i="47"/>
  <c r="I19" i="47"/>
  <c r="I18" i="47"/>
  <c r="U12" i="47"/>
  <c r="M12" i="47"/>
  <c r="E12" i="47"/>
  <c r="Q11" i="47"/>
  <c r="I11" i="47"/>
  <c r="U10" i="47"/>
  <c r="M10" i="47"/>
  <c r="E10" i="47"/>
  <c r="G4" i="47"/>
  <c r="E25" i="47"/>
  <c r="E21" i="47"/>
  <c r="E20" i="47"/>
  <c r="E19" i="47"/>
  <c r="E18" i="47"/>
  <c r="Q12" i="47"/>
  <c r="I12" i="47"/>
  <c r="U11" i="47"/>
  <c r="M11" i="47"/>
  <c r="E11" i="47"/>
  <c r="Q10" i="47"/>
  <c r="I10" i="47"/>
  <c r="N5" i="47"/>
  <c r="N3" i="47"/>
  <c r="E24" i="47"/>
  <c r="K20" i="47"/>
  <c r="K19" i="47"/>
  <c r="K18" i="47"/>
  <c r="E14" i="47"/>
  <c r="O12" i="47"/>
  <c r="S11" i="47"/>
  <c r="K11" i="47"/>
  <c r="O10" i="47"/>
  <c r="G10" i="47"/>
  <c r="L4" i="47"/>
  <c r="G3" i="47"/>
  <c r="E22" i="47"/>
  <c r="G20" i="47"/>
  <c r="G19" i="47"/>
  <c r="G18" i="47"/>
  <c r="S12" i="47"/>
  <c r="K12" i="47"/>
  <c r="O11" i="47"/>
  <c r="G11" i="47"/>
  <c r="S10" i="47"/>
  <c r="K10" i="47"/>
  <c r="S5" i="47"/>
  <c r="S3" i="47"/>
  <c r="G12" i="47"/>
  <c r="E23" i="46"/>
  <c r="I20" i="46"/>
  <c r="I19" i="46"/>
  <c r="I18" i="46"/>
  <c r="U12" i="46"/>
  <c r="M12" i="46"/>
  <c r="E12" i="46"/>
  <c r="Q11" i="46"/>
  <c r="I11" i="46"/>
  <c r="U10" i="46"/>
  <c r="M10" i="46"/>
  <c r="E10" i="46"/>
  <c r="G4" i="46"/>
  <c r="E22" i="46"/>
  <c r="G20" i="46"/>
  <c r="G19" i="46"/>
  <c r="G18" i="46"/>
  <c r="S12" i="46"/>
  <c r="K12" i="46"/>
  <c r="O11" i="46"/>
  <c r="G11" i="46"/>
  <c r="S10" i="46"/>
  <c r="K10" i="46"/>
  <c r="S5" i="46"/>
  <c r="S3" i="46"/>
  <c r="E25" i="46"/>
  <c r="E21" i="46"/>
  <c r="E20" i="46"/>
  <c r="E19" i="46"/>
  <c r="E18" i="46"/>
  <c r="Q12" i="46"/>
  <c r="I12" i="46"/>
  <c r="U11" i="46"/>
  <c r="M11" i="46"/>
  <c r="E11" i="46"/>
  <c r="Q10" i="46"/>
  <c r="I10" i="46"/>
  <c r="N5" i="46"/>
  <c r="N3" i="46"/>
  <c r="E24" i="46"/>
  <c r="K20" i="46"/>
  <c r="K19" i="46"/>
  <c r="K18" i="46"/>
  <c r="E14" i="46"/>
  <c r="O12" i="46"/>
  <c r="G12" i="46"/>
  <c r="S11" i="46"/>
  <c r="K11" i="46"/>
  <c r="O10" i="46"/>
  <c r="G10" i="46"/>
  <c r="L4" i="46"/>
  <c r="G3" i="46"/>
  <c r="E23" i="45"/>
  <c r="I20" i="45"/>
  <c r="I19" i="45"/>
  <c r="I18" i="45"/>
  <c r="U12" i="45"/>
  <c r="M12" i="45"/>
  <c r="E12" i="45"/>
  <c r="Q11" i="45"/>
  <c r="I11" i="45"/>
  <c r="U10" i="45"/>
  <c r="M10" i="45"/>
  <c r="E10" i="45"/>
  <c r="G4" i="45"/>
  <c r="E22" i="45"/>
  <c r="G20" i="45"/>
  <c r="G19" i="45"/>
  <c r="G18" i="45"/>
  <c r="S12" i="45"/>
  <c r="K12" i="45"/>
  <c r="O11" i="45"/>
  <c r="G11" i="45"/>
  <c r="S10" i="45"/>
  <c r="K10" i="45"/>
  <c r="S5" i="45"/>
  <c r="S3" i="45"/>
  <c r="E24" i="45"/>
  <c r="K20" i="45"/>
  <c r="K19" i="45"/>
  <c r="K18" i="45"/>
  <c r="E14" i="45"/>
  <c r="G12" i="45"/>
  <c r="K11" i="45"/>
  <c r="O10" i="45"/>
  <c r="G10" i="45"/>
  <c r="L4" i="45"/>
  <c r="G3" i="45"/>
  <c r="E25" i="45"/>
  <c r="E21" i="45"/>
  <c r="E20" i="45"/>
  <c r="E19" i="45"/>
  <c r="E18" i="45"/>
  <c r="Q12" i="45"/>
  <c r="I12" i="45"/>
  <c r="U11" i="45"/>
  <c r="M11" i="45"/>
  <c r="E11" i="45"/>
  <c r="Q10" i="45"/>
  <c r="I10" i="45"/>
  <c r="N5" i="45"/>
  <c r="N3" i="45"/>
  <c r="O12" i="45"/>
  <c r="S11" i="45"/>
  <c r="E23" i="44"/>
  <c r="I20" i="44"/>
  <c r="I19" i="44"/>
  <c r="I18" i="44"/>
  <c r="U12" i="44"/>
  <c r="M12" i="44"/>
  <c r="E12" i="44"/>
  <c r="Q11" i="44"/>
  <c r="I11" i="44"/>
  <c r="U10" i="44"/>
  <c r="M10" i="44"/>
  <c r="E10" i="44"/>
  <c r="G4" i="44"/>
  <c r="E22" i="44"/>
  <c r="G20" i="44"/>
  <c r="G19" i="44"/>
  <c r="G18" i="44"/>
  <c r="S12" i="44"/>
  <c r="K12" i="44"/>
  <c r="O11" i="44"/>
  <c r="G11" i="44"/>
  <c r="S10" i="44"/>
  <c r="K10" i="44"/>
  <c r="S5" i="44"/>
  <c r="S3" i="44"/>
  <c r="E25" i="44"/>
  <c r="E21" i="44"/>
  <c r="E20" i="44"/>
  <c r="E19" i="44"/>
  <c r="E18" i="44"/>
  <c r="Q12" i="44"/>
  <c r="I12" i="44"/>
  <c r="U11" i="44"/>
  <c r="M11" i="44"/>
  <c r="E11" i="44"/>
  <c r="Q10" i="44"/>
  <c r="I10" i="44"/>
  <c r="N5" i="44"/>
  <c r="N3" i="44"/>
  <c r="E24" i="44"/>
  <c r="K20" i="44"/>
  <c r="K19" i="44"/>
  <c r="K18" i="44"/>
  <c r="E14" i="44"/>
  <c r="O12" i="44"/>
  <c r="G12" i="44"/>
  <c r="S11" i="44"/>
  <c r="K11" i="44"/>
  <c r="O10" i="44"/>
  <c r="G10" i="44"/>
  <c r="L4" i="44"/>
  <c r="G3" i="44"/>
  <c r="E23" i="43"/>
  <c r="I20" i="43"/>
  <c r="I19" i="43"/>
  <c r="I18" i="43"/>
  <c r="U12" i="43"/>
  <c r="M12" i="43"/>
  <c r="E12" i="43"/>
  <c r="Q11" i="43"/>
  <c r="I11" i="43"/>
  <c r="U10" i="43"/>
  <c r="M10" i="43"/>
  <c r="E10" i="43"/>
  <c r="G4" i="43"/>
  <c r="E22" i="43"/>
  <c r="G20" i="43"/>
  <c r="G19" i="43"/>
  <c r="G18" i="43"/>
  <c r="S12" i="43"/>
  <c r="K12" i="43"/>
  <c r="O11" i="43"/>
  <c r="G11" i="43"/>
  <c r="S10" i="43"/>
  <c r="K10" i="43"/>
  <c r="S5" i="43"/>
  <c r="S3" i="43"/>
  <c r="E24" i="43"/>
  <c r="K20" i="43"/>
  <c r="K19" i="43"/>
  <c r="K18" i="43"/>
  <c r="E14" i="43"/>
  <c r="O12" i="43"/>
  <c r="G12" i="43"/>
  <c r="S11" i="43"/>
  <c r="O10" i="43"/>
  <c r="G10" i="43"/>
  <c r="L4" i="43"/>
  <c r="E25" i="43"/>
  <c r="E21" i="43"/>
  <c r="E20" i="43"/>
  <c r="E19" i="43"/>
  <c r="E18" i="43"/>
  <c r="Q12" i="43"/>
  <c r="I12" i="43"/>
  <c r="U11" i="43"/>
  <c r="M11" i="43"/>
  <c r="E11" i="43"/>
  <c r="Q10" i="43"/>
  <c r="I10" i="43"/>
  <c r="N5" i="43"/>
  <c r="N3" i="43"/>
  <c r="K11" i="43"/>
  <c r="G3" i="43"/>
  <c r="E23" i="42"/>
  <c r="I20" i="42"/>
  <c r="I19" i="42"/>
  <c r="I18" i="42"/>
  <c r="U12" i="42"/>
  <c r="M12" i="42"/>
  <c r="E12" i="42"/>
  <c r="Q11" i="42"/>
  <c r="I11" i="42"/>
  <c r="U10" i="42"/>
  <c r="M10" i="42"/>
  <c r="E10" i="42"/>
  <c r="G4" i="42"/>
  <c r="E22" i="42"/>
  <c r="G20" i="42"/>
  <c r="G19" i="42"/>
  <c r="G18" i="42"/>
  <c r="S12" i="42"/>
  <c r="K12" i="42"/>
  <c r="O11" i="42"/>
  <c r="G11" i="42"/>
  <c r="S10" i="42"/>
  <c r="K10" i="42"/>
  <c r="S5" i="42"/>
  <c r="S3" i="42"/>
  <c r="E24" i="42"/>
  <c r="K20" i="42"/>
  <c r="K19" i="42"/>
  <c r="K18" i="42"/>
  <c r="E14" i="42"/>
  <c r="O12" i="42"/>
  <c r="G12" i="42"/>
  <c r="S11" i="42"/>
  <c r="K11" i="42"/>
  <c r="O10" i="42"/>
  <c r="G10" i="42"/>
  <c r="L4" i="42"/>
  <c r="G3" i="42"/>
  <c r="E25" i="42"/>
  <c r="E21" i="42"/>
  <c r="E20" i="42"/>
  <c r="E19" i="42"/>
  <c r="E18" i="42"/>
  <c r="Q12" i="42"/>
  <c r="I12" i="42"/>
  <c r="U11" i="42"/>
  <c r="M11" i="42"/>
  <c r="E11" i="42"/>
  <c r="Q10" i="42"/>
  <c r="I10" i="42"/>
  <c r="N5" i="42"/>
  <c r="N3" i="42"/>
  <c r="E23" i="41"/>
  <c r="I20" i="41"/>
  <c r="I19" i="41"/>
  <c r="I18" i="41"/>
  <c r="U12" i="41"/>
  <c r="M12" i="41"/>
  <c r="E12" i="41"/>
  <c r="Q11" i="41"/>
  <c r="I11" i="41"/>
  <c r="U10" i="41"/>
  <c r="M10" i="41"/>
  <c r="E10" i="41"/>
  <c r="G4" i="41"/>
  <c r="E24" i="41"/>
  <c r="K20" i="41"/>
  <c r="K19" i="41"/>
  <c r="K18" i="41"/>
  <c r="E14" i="41"/>
  <c r="G12" i="41"/>
  <c r="S11" i="41"/>
  <c r="K11" i="41"/>
  <c r="O10" i="41"/>
  <c r="L4" i="41"/>
  <c r="E22" i="41"/>
  <c r="G20" i="41"/>
  <c r="G19" i="41"/>
  <c r="G18" i="41"/>
  <c r="S12" i="41"/>
  <c r="K12" i="41"/>
  <c r="O11" i="41"/>
  <c r="G11" i="41"/>
  <c r="S10" i="41"/>
  <c r="K10" i="41"/>
  <c r="S5" i="41"/>
  <c r="S3" i="41"/>
  <c r="O12" i="41"/>
  <c r="G10" i="41"/>
  <c r="G3" i="41"/>
  <c r="E25" i="41"/>
  <c r="E21" i="41"/>
  <c r="E20" i="41"/>
  <c r="E19" i="41"/>
  <c r="E18" i="41"/>
  <c r="Q12" i="41"/>
  <c r="I12" i="41"/>
  <c r="U11" i="41"/>
  <c r="M11" i="41"/>
  <c r="E11" i="41"/>
  <c r="Q10" i="41"/>
  <c r="I10" i="41"/>
  <c r="N5" i="41"/>
  <c r="N3" i="41"/>
  <c r="E23" i="40"/>
  <c r="I20" i="40"/>
  <c r="I19" i="40"/>
  <c r="I18" i="40"/>
  <c r="U12" i="40"/>
  <c r="M12" i="40"/>
  <c r="E12" i="40"/>
  <c r="Q11" i="40"/>
  <c r="I11" i="40"/>
  <c r="U10" i="40"/>
  <c r="M10" i="40"/>
  <c r="E10" i="40"/>
  <c r="G4" i="40"/>
  <c r="E22" i="40"/>
  <c r="G20" i="40"/>
  <c r="G19" i="40"/>
  <c r="G18" i="40"/>
  <c r="S12" i="40"/>
  <c r="K12" i="40"/>
  <c r="O11" i="40"/>
  <c r="G11" i="40"/>
  <c r="S10" i="40"/>
  <c r="K10" i="40"/>
  <c r="S5" i="40"/>
  <c r="S3" i="40"/>
  <c r="E24" i="40"/>
  <c r="K20" i="40"/>
  <c r="K19" i="40"/>
  <c r="K18" i="40"/>
  <c r="E14" i="40"/>
  <c r="O12" i="40"/>
  <c r="G12" i="40"/>
  <c r="S11" i="40"/>
  <c r="K11" i="40"/>
  <c r="O10" i="40"/>
  <c r="G10" i="40"/>
  <c r="L4" i="40"/>
  <c r="G3" i="40"/>
  <c r="E25" i="40"/>
  <c r="E21" i="40"/>
  <c r="E20" i="40"/>
  <c r="E19" i="40"/>
  <c r="E18" i="40"/>
  <c r="Q12" i="40"/>
  <c r="I12" i="40"/>
  <c r="U11" i="40"/>
  <c r="M11" i="40"/>
  <c r="E11" i="40"/>
  <c r="Q10" i="40"/>
  <c r="I10" i="40"/>
  <c r="N5" i="40"/>
  <c r="N3" i="40"/>
  <c r="E23" i="39"/>
  <c r="I20" i="39"/>
  <c r="I19" i="39"/>
  <c r="I18" i="39"/>
  <c r="U12" i="39"/>
  <c r="M12" i="39"/>
  <c r="E12" i="39"/>
  <c r="Q11" i="39"/>
  <c r="I11" i="39"/>
  <c r="U10" i="39"/>
  <c r="M10" i="39"/>
  <c r="E10" i="39"/>
  <c r="G4" i="39"/>
  <c r="E22" i="39"/>
  <c r="G20" i="39"/>
  <c r="G19" i="39"/>
  <c r="G18" i="39"/>
  <c r="S12" i="39"/>
  <c r="K12" i="39"/>
  <c r="O11" i="39"/>
  <c r="G11" i="39"/>
  <c r="S10" i="39"/>
  <c r="K10" i="39"/>
  <c r="S5" i="39"/>
  <c r="S3" i="39"/>
  <c r="E24" i="39"/>
  <c r="K20" i="39"/>
  <c r="K19" i="39"/>
  <c r="K18" i="39"/>
  <c r="E14" i="39"/>
  <c r="O12" i="39"/>
  <c r="G12" i="39"/>
  <c r="K11" i="39"/>
  <c r="O10" i="39"/>
  <c r="G10" i="39"/>
  <c r="G3" i="39"/>
  <c r="E25" i="39"/>
  <c r="E21" i="39"/>
  <c r="E20" i="39"/>
  <c r="E19" i="39"/>
  <c r="E18" i="39"/>
  <c r="Q12" i="39"/>
  <c r="I12" i="39"/>
  <c r="U11" i="39"/>
  <c r="M11" i="39"/>
  <c r="E11" i="39"/>
  <c r="Q10" i="39"/>
  <c r="I10" i="39"/>
  <c r="N5" i="39"/>
  <c r="N3" i="39"/>
  <c r="S11" i="39"/>
  <c r="L4" i="39"/>
  <c r="E23" i="38"/>
  <c r="I20" i="38"/>
  <c r="I19" i="38"/>
  <c r="I18" i="38"/>
  <c r="U12" i="38"/>
  <c r="M12" i="38"/>
  <c r="E12" i="38"/>
  <c r="Q11" i="38"/>
  <c r="I11" i="38"/>
  <c r="U10" i="38"/>
  <c r="M10" i="38"/>
  <c r="E10" i="38"/>
  <c r="G4" i="38"/>
  <c r="E22" i="38"/>
  <c r="G20" i="38"/>
  <c r="G19" i="38"/>
  <c r="G18" i="38"/>
  <c r="S12" i="38"/>
  <c r="K12" i="38"/>
  <c r="O11" i="38"/>
  <c r="G11" i="38"/>
  <c r="S10" i="38"/>
  <c r="K10" i="38"/>
  <c r="S5" i="38"/>
  <c r="S3" i="38"/>
  <c r="E24" i="38"/>
  <c r="K20" i="38"/>
  <c r="K19" i="38"/>
  <c r="K18" i="38"/>
  <c r="E14" i="38"/>
  <c r="O12" i="38"/>
  <c r="G12" i="38"/>
  <c r="S11" i="38"/>
  <c r="K11" i="38"/>
  <c r="O10" i="38"/>
  <c r="G10" i="38"/>
  <c r="L4" i="38"/>
  <c r="G3" i="38"/>
  <c r="E25" i="38"/>
  <c r="E21" i="38"/>
  <c r="E20" i="38"/>
  <c r="E19" i="38"/>
  <c r="E18" i="38"/>
  <c r="Q12" i="38"/>
  <c r="I12" i="38"/>
  <c r="U11" i="38"/>
  <c r="M11" i="38"/>
  <c r="E11" i="38"/>
  <c r="Q10" i="38"/>
  <c r="I10" i="38"/>
  <c r="N5" i="38"/>
  <c r="N3" i="38"/>
  <c r="E23" i="37"/>
  <c r="I20" i="37"/>
  <c r="I19" i="37"/>
  <c r="I18" i="37"/>
  <c r="U12" i="37"/>
  <c r="M12" i="37"/>
  <c r="E12" i="37"/>
  <c r="Q11" i="37"/>
  <c r="I11" i="37"/>
  <c r="U10" i="37"/>
  <c r="M10" i="37"/>
  <c r="E10" i="37"/>
  <c r="G4" i="37"/>
  <c r="E24" i="37"/>
  <c r="K20" i="37"/>
  <c r="K19" i="37"/>
  <c r="K18" i="37"/>
  <c r="E14" i="37"/>
  <c r="O12" i="37"/>
  <c r="G12" i="37"/>
  <c r="S11" i="37"/>
  <c r="O10" i="37"/>
  <c r="G10" i="37"/>
  <c r="L4" i="37"/>
  <c r="G3" i="37"/>
  <c r="E22" i="37"/>
  <c r="G20" i="37"/>
  <c r="G19" i="37"/>
  <c r="G18" i="37"/>
  <c r="S12" i="37"/>
  <c r="K12" i="37"/>
  <c r="O11" i="37"/>
  <c r="G11" i="37"/>
  <c r="S10" i="37"/>
  <c r="K10" i="37"/>
  <c r="S5" i="37"/>
  <c r="S3" i="37"/>
  <c r="E25" i="37"/>
  <c r="E21" i="37"/>
  <c r="E20" i="37"/>
  <c r="E19" i="37"/>
  <c r="E18" i="37"/>
  <c r="Q12" i="37"/>
  <c r="I12" i="37"/>
  <c r="U11" i="37"/>
  <c r="M11" i="37"/>
  <c r="E11" i="37"/>
  <c r="Q10" i="37"/>
  <c r="I10" i="37"/>
  <c r="N5" i="37"/>
  <c r="N3" i="37"/>
  <c r="K11" i="37"/>
  <c r="E23" i="36"/>
  <c r="I20" i="36"/>
  <c r="I19" i="36"/>
  <c r="I18" i="36"/>
  <c r="U12" i="36"/>
  <c r="M12" i="36"/>
  <c r="E12" i="36"/>
  <c r="Q11" i="36"/>
  <c r="I11" i="36"/>
  <c r="U10" i="36"/>
  <c r="M10" i="36"/>
  <c r="E10" i="36"/>
  <c r="G4" i="36"/>
  <c r="E22" i="36"/>
  <c r="G20" i="36"/>
  <c r="G19" i="36"/>
  <c r="G18" i="36"/>
  <c r="S12" i="36"/>
  <c r="K12" i="36"/>
  <c r="O11" i="36"/>
  <c r="G11" i="36"/>
  <c r="S10" i="36"/>
  <c r="K10" i="36"/>
  <c r="S5" i="36"/>
  <c r="S3" i="36"/>
  <c r="E24" i="36"/>
  <c r="K20" i="36"/>
  <c r="K19" i="36"/>
  <c r="E14" i="36"/>
  <c r="S11" i="36"/>
  <c r="L4" i="36"/>
  <c r="E25" i="36"/>
  <c r="E21" i="36"/>
  <c r="E20" i="36"/>
  <c r="E19" i="36"/>
  <c r="E18" i="36"/>
  <c r="Q12" i="36"/>
  <c r="I12" i="36"/>
  <c r="U11" i="36"/>
  <c r="M11" i="36"/>
  <c r="E11" i="36"/>
  <c r="Q10" i="36"/>
  <c r="I10" i="36"/>
  <c r="N5" i="36"/>
  <c r="N3" i="36"/>
  <c r="K18" i="36"/>
  <c r="O12" i="36"/>
  <c r="G12" i="36"/>
  <c r="K11" i="36"/>
  <c r="O10" i="36"/>
  <c r="G10" i="36"/>
  <c r="G3" i="36"/>
  <c r="E23" i="35"/>
  <c r="I20" i="35"/>
  <c r="I19" i="35"/>
  <c r="I18" i="35"/>
  <c r="U12" i="35"/>
  <c r="M12" i="35"/>
  <c r="E12" i="35"/>
  <c r="Q11" i="35"/>
  <c r="I11" i="35"/>
  <c r="U10" i="35"/>
  <c r="M10" i="35"/>
  <c r="E10" i="35"/>
  <c r="G4" i="35"/>
  <c r="E24" i="35"/>
  <c r="K20" i="35"/>
  <c r="K19" i="35"/>
  <c r="K18" i="35"/>
  <c r="O12" i="35"/>
  <c r="S11" i="35"/>
  <c r="G3" i="35"/>
  <c r="E22" i="35"/>
  <c r="G20" i="35"/>
  <c r="G19" i="35"/>
  <c r="G18" i="35"/>
  <c r="S12" i="35"/>
  <c r="K12" i="35"/>
  <c r="O11" i="35"/>
  <c r="G11" i="35"/>
  <c r="S10" i="35"/>
  <c r="K10" i="35"/>
  <c r="S5" i="35"/>
  <c r="S3" i="35"/>
  <c r="E25" i="35"/>
  <c r="E21" i="35"/>
  <c r="E20" i="35"/>
  <c r="E19" i="35"/>
  <c r="E18" i="35"/>
  <c r="Q12" i="35"/>
  <c r="I12" i="35"/>
  <c r="U11" i="35"/>
  <c r="M11" i="35"/>
  <c r="E11" i="35"/>
  <c r="Q10" i="35"/>
  <c r="I10" i="35"/>
  <c r="N5" i="35"/>
  <c r="N3" i="35"/>
  <c r="E14" i="35"/>
  <c r="G12" i="35"/>
  <c r="K11" i="35"/>
  <c r="O10" i="35"/>
  <c r="G10" i="35"/>
  <c r="L4" i="35"/>
  <c r="E23" i="34"/>
  <c r="I20" i="34"/>
  <c r="I19" i="34"/>
  <c r="I18" i="34"/>
  <c r="U12" i="34"/>
  <c r="M12" i="34"/>
  <c r="E12" i="34"/>
  <c r="Q11" i="34"/>
  <c r="I11" i="34"/>
  <c r="U10" i="34"/>
  <c r="M10" i="34"/>
  <c r="E10" i="34"/>
  <c r="G4" i="34"/>
  <c r="E24" i="34"/>
  <c r="K20" i="34"/>
  <c r="K19" i="34"/>
  <c r="K18" i="34"/>
  <c r="E14" i="34"/>
  <c r="O12" i="34"/>
  <c r="G12" i="34"/>
  <c r="S11" i="34"/>
  <c r="K11" i="34"/>
  <c r="O10" i="34"/>
  <c r="G10" i="34"/>
  <c r="L4" i="34"/>
  <c r="G3" i="34"/>
  <c r="E22" i="34"/>
  <c r="G20" i="34"/>
  <c r="G19" i="34"/>
  <c r="G18" i="34"/>
  <c r="S12" i="34"/>
  <c r="K12" i="34"/>
  <c r="O11" i="34"/>
  <c r="G11" i="34"/>
  <c r="S10" i="34"/>
  <c r="K10" i="34"/>
  <c r="S5" i="34"/>
  <c r="S3" i="34"/>
  <c r="E25" i="34"/>
  <c r="E21" i="34"/>
  <c r="E20" i="34"/>
  <c r="E19" i="34"/>
  <c r="E18" i="34"/>
  <c r="Q12" i="34"/>
  <c r="I12" i="34"/>
  <c r="U11" i="34"/>
  <c r="M11" i="34"/>
  <c r="E11" i="34"/>
  <c r="Q10" i="34"/>
  <c r="I10" i="34"/>
  <c r="N5" i="34"/>
  <c r="N3" i="34"/>
  <c r="E23" i="33"/>
  <c r="I20" i="33"/>
  <c r="I19" i="33"/>
  <c r="I18" i="33"/>
  <c r="U12" i="33"/>
  <c r="M12" i="33"/>
  <c r="E12" i="33"/>
  <c r="Q11" i="33"/>
  <c r="I11" i="33"/>
  <c r="U10" i="33"/>
  <c r="M10" i="33"/>
  <c r="E10" i="33"/>
  <c r="G4" i="33"/>
  <c r="L4" i="33"/>
  <c r="E22" i="33"/>
  <c r="G20" i="33"/>
  <c r="G19" i="33"/>
  <c r="G18" i="33"/>
  <c r="S12" i="33"/>
  <c r="K12" i="33"/>
  <c r="O11" i="33"/>
  <c r="G11" i="33"/>
  <c r="S10" i="33"/>
  <c r="K10" i="33"/>
  <c r="S5" i="33"/>
  <c r="S3" i="33"/>
  <c r="E24" i="33"/>
  <c r="K20" i="33"/>
  <c r="K18" i="33"/>
  <c r="E14" i="33"/>
  <c r="O12" i="33"/>
  <c r="G12" i="33"/>
  <c r="S11" i="33"/>
  <c r="G10" i="33"/>
  <c r="G3" i="33"/>
  <c r="E25" i="33"/>
  <c r="E21" i="33"/>
  <c r="E20" i="33"/>
  <c r="E19" i="33"/>
  <c r="E18" i="33"/>
  <c r="Q12" i="33"/>
  <c r="I12" i="33"/>
  <c r="U11" i="33"/>
  <c r="M11" i="33"/>
  <c r="E11" i="33"/>
  <c r="Q10" i="33"/>
  <c r="I10" i="33"/>
  <c r="N5" i="33"/>
  <c r="N3" i="33"/>
  <c r="K19" i="33"/>
  <c r="K11" i="33"/>
  <c r="O10" i="33"/>
  <c r="E23" i="32"/>
  <c r="I20" i="32"/>
  <c r="I19" i="32"/>
  <c r="I18" i="32"/>
  <c r="U12" i="32"/>
  <c r="M12" i="32"/>
  <c r="E12" i="32"/>
  <c r="Q11" i="32"/>
  <c r="I11" i="32"/>
  <c r="U10" i="32"/>
  <c r="M10" i="32"/>
  <c r="E10" i="32"/>
  <c r="G4" i="32"/>
  <c r="E25" i="32"/>
  <c r="E21" i="32"/>
  <c r="E20" i="32"/>
  <c r="E19" i="32"/>
  <c r="E18" i="32"/>
  <c r="Q12" i="32"/>
  <c r="U11" i="32"/>
  <c r="M11" i="32"/>
  <c r="E11" i="32"/>
  <c r="Q10" i="32"/>
  <c r="N5" i="32"/>
  <c r="E24" i="32"/>
  <c r="K20" i="32"/>
  <c r="K19" i="32"/>
  <c r="K18" i="32"/>
  <c r="E14" i="32"/>
  <c r="O12" i="32"/>
  <c r="G12" i="32"/>
  <c r="S11" i="32"/>
  <c r="K11" i="32"/>
  <c r="O10" i="32"/>
  <c r="G10" i="32"/>
  <c r="L4" i="32"/>
  <c r="G3" i="32"/>
  <c r="E22" i="32"/>
  <c r="G20" i="32"/>
  <c r="G19" i="32"/>
  <c r="G18" i="32"/>
  <c r="S12" i="32"/>
  <c r="K12" i="32"/>
  <c r="O11" i="32"/>
  <c r="G11" i="32"/>
  <c r="S10" i="32"/>
  <c r="K10" i="32"/>
  <c r="S5" i="32"/>
  <c r="S3" i="32"/>
  <c r="I12" i="32"/>
  <c r="I10" i="32"/>
  <c r="N3" i="32"/>
  <c r="E23" i="31"/>
  <c r="I20" i="31"/>
  <c r="I19" i="31"/>
  <c r="I18" i="31"/>
  <c r="U12" i="31"/>
  <c r="M12" i="31"/>
  <c r="E12" i="31"/>
  <c r="Q11" i="31"/>
  <c r="I11" i="31"/>
  <c r="U10" i="31"/>
  <c r="M10" i="31"/>
  <c r="E10" i="31"/>
  <c r="G4" i="31"/>
  <c r="K20" i="31"/>
  <c r="O10" i="31"/>
  <c r="G3" i="31"/>
  <c r="E22" i="31"/>
  <c r="G20" i="31"/>
  <c r="G19" i="31"/>
  <c r="G18" i="31"/>
  <c r="S12" i="31"/>
  <c r="K12" i="31"/>
  <c r="O11" i="31"/>
  <c r="G11" i="31"/>
  <c r="S10" i="31"/>
  <c r="K10" i="31"/>
  <c r="S5" i="31"/>
  <c r="S3" i="31"/>
  <c r="E24" i="31"/>
  <c r="K19" i="31"/>
  <c r="K18" i="31"/>
  <c r="E14" i="31"/>
  <c r="O12" i="31"/>
  <c r="S11" i="31"/>
  <c r="K11" i="31"/>
  <c r="G10" i="31"/>
  <c r="E25" i="31"/>
  <c r="E21" i="31"/>
  <c r="E20" i="31"/>
  <c r="E19" i="31"/>
  <c r="E18" i="31"/>
  <c r="Q12" i="31"/>
  <c r="I12" i="31"/>
  <c r="U11" i="31"/>
  <c r="M11" i="31"/>
  <c r="E11" i="31"/>
  <c r="Q10" i="31"/>
  <c r="I10" i="31"/>
  <c r="N5" i="31"/>
  <c r="N3" i="31"/>
  <c r="G12" i="31"/>
  <c r="L4" i="31"/>
  <c r="E23" i="30"/>
  <c r="I20" i="30"/>
  <c r="I19" i="30"/>
  <c r="I18" i="30"/>
  <c r="U12" i="30"/>
  <c r="M12" i="30"/>
  <c r="E12" i="30"/>
  <c r="Q11" i="30"/>
  <c r="I11" i="30"/>
  <c r="U10" i="30"/>
  <c r="M10" i="30"/>
  <c r="E10" i="30"/>
  <c r="G4" i="30"/>
  <c r="E22" i="30"/>
  <c r="G20" i="30"/>
  <c r="G19" i="30"/>
  <c r="G18" i="30"/>
  <c r="S12" i="30"/>
  <c r="K12" i="30"/>
  <c r="O11" i="30"/>
  <c r="G11" i="30"/>
  <c r="S10" i="30"/>
  <c r="K10" i="30"/>
  <c r="S5" i="30"/>
  <c r="S3" i="30"/>
  <c r="S11" i="30"/>
  <c r="O10" i="30"/>
  <c r="G3" i="30"/>
  <c r="E25" i="30"/>
  <c r="E21" i="30"/>
  <c r="E20" i="30"/>
  <c r="E19" i="30"/>
  <c r="E18" i="30"/>
  <c r="Q12" i="30"/>
  <c r="I12" i="30"/>
  <c r="U11" i="30"/>
  <c r="M11" i="30"/>
  <c r="E11" i="30"/>
  <c r="Q10" i="30"/>
  <c r="I10" i="30"/>
  <c r="N5" i="30"/>
  <c r="N3" i="30"/>
  <c r="E24" i="30"/>
  <c r="K20" i="30"/>
  <c r="K19" i="30"/>
  <c r="K18" i="30"/>
  <c r="E14" i="30"/>
  <c r="O12" i="30"/>
  <c r="G12" i="30"/>
  <c r="K11" i="30"/>
  <c r="G10" i="30"/>
  <c r="L4" i="30"/>
  <c r="E23" i="29"/>
  <c r="I20" i="29"/>
  <c r="I19" i="29"/>
  <c r="I18" i="29"/>
  <c r="U12" i="29"/>
  <c r="M12" i="29"/>
  <c r="E12" i="29"/>
  <c r="Q11" i="29"/>
  <c r="I11" i="29"/>
  <c r="U10" i="29"/>
  <c r="M10" i="29"/>
  <c r="E10" i="29"/>
  <c r="G4" i="29"/>
  <c r="E22" i="29"/>
  <c r="G20" i="29"/>
  <c r="G19" i="29"/>
  <c r="G18" i="29"/>
  <c r="S12" i="29"/>
  <c r="K12" i="29"/>
  <c r="O11" i="29"/>
  <c r="G11" i="29"/>
  <c r="S10" i="29"/>
  <c r="K10" i="29"/>
  <c r="S5" i="29"/>
  <c r="S3" i="29"/>
  <c r="E25" i="29"/>
  <c r="E21" i="29"/>
  <c r="E20" i="29"/>
  <c r="E19" i="29"/>
  <c r="E18" i="29"/>
  <c r="Q12" i="29"/>
  <c r="I12" i="29"/>
  <c r="U11" i="29"/>
  <c r="M11" i="29"/>
  <c r="E11" i="29"/>
  <c r="Q10" i="29"/>
  <c r="I10" i="29"/>
  <c r="N5" i="29"/>
  <c r="N3" i="29"/>
  <c r="E24" i="29"/>
  <c r="K20" i="29"/>
  <c r="K19" i="29"/>
  <c r="K18" i="29"/>
  <c r="E14" i="29"/>
  <c r="O12" i="29"/>
  <c r="G12" i="29"/>
  <c r="S11" i="29"/>
  <c r="K11" i="29"/>
  <c r="O10" i="29"/>
  <c r="G10" i="29"/>
  <c r="L4" i="29"/>
  <c r="G3" i="29"/>
  <c r="E23" i="28"/>
  <c r="I20" i="28"/>
  <c r="I19" i="28"/>
  <c r="I18" i="28"/>
  <c r="U12" i="28"/>
  <c r="M12" i="28"/>
  <c r="E12" i="28"/>
  <c r="Q11" i="28"/>
  <c r="I11" i="28"/>
  <c r="U10" i="28"/>
  <c r="M10" i="28"/>
  <c r="E10" i="28"/>
  <c r="G4" i="28"/>
  <c r="E22" i="28"/>
  <c r="G20" i="28"/>
  <c r="G19" i="28"/>
  <c r="G18" i="28"/>
  <c r="S12" i="28"/>
  <c r="K12" i="28"/>
  <c r="O11" i="28"/>
  <c r="G11" i="28"/>
  <c r="S10" i="28"/>
  <c r="K10" i="28"/>
  <c r="S5" i="28"/>
  <c r="S3" i="28"/>
  <c r="E25" i="28"/>
  <c r="E21" i="28"/>
  <c r="E20" i="28"/>
  <c r="E19" i="28"/>
  <c r="E18" i="28"/>
  <c r="Q12" i="28"/>
  <c r="I12" i="28"/>
  <c r="U11" i="28"/>
  <c r="M11" i="28"/>
  <c r="E11" i="28"/>
  <c r="Q10" i="28"/>
  <c r="I10" i="28"/>
  <c r="N5" i="28"/>
  <c r="N3" i="28"/>
  <c r="E24" i="28"/>
  <c r="K20" i="28"/>
  <c r="K19" i="28"/>
  <c r="K18" i="28"/>
  <c r="E14" i="28"/>
  <c r="O12" i="28"/>
  <c r="G12" i="28"/>
  <c r="S11" i="28"/>
  <c r="K11" i="28"/>
  <c r="O10" i="28"/>
  <c r="G10" i="28"/>
  <c r="L4" i="28"/>
  <c r="G3" i="28"/>
  <c r="E23" i="27"/>
  <c r="I20" i="27"/>
  <c r="I19" i="27"/>
  <c r="I18" i="27"/>
  <c r="U12" i="27"/>
  <c r="M12" i="27"/>
  <c r="E12" i="27"/>
  <c r="Q11" i="27"/>
  <c r="I11" i="27"/>
  <c r="U10" i="27"/>
  <c r="M10" i="27"/>
  <c r="E10" i="27"/>
  <c r="G4" i="27"/>
  <c r="E22" i="27"/>
  <c r="G20" i="27"/>
  <c r="G19" i="27"/>
  <c r="G18" i="27"/>
  <c r="S12" i="27"/>
  <c r="K12" i="27"/>
  <c r="O11" i="27"/>
  <c r="G11" i="27"/>
  <c r="S10" i="27"/>
  <c r="K10" i="27"/>
  <c r="S5" i="27"/>
  <c r="S3" i="27"/>
  <c r="E25" i="27"/>
  <c r="E21" i="27"/>
  <c r="E20" i="27"/>
  <c r="E19" i="27"/>
  <c r="E18" i="27"/>
  <c r="Q12" i="27"/>
  <c r="I12" i="27"/>
  <c r="U11" i="27"/>
  <c r="M11" i="27"/>
  <c r="E11" i="27"/>
  <c r="Q10" i="27"/>
  <c r="I10" i="27"/>
  <c r="N5" i="27"/>
  <c r="N3" i="27"/>
  <c r="E24" i="27"/>
  <c r="K20" i="27"/>
  <c r="K19" i="27"/>
  <c r="K18" i="27"/>
  <c r="E14" i="27"/>
  <c r="O12" i="27"/>
  <c r="G12" i="27"/>
  <c r="S11" i="27"/>
  <c r="K11" i="27"/>
  <c r="O10" i="27"/>
  <c r="G10" i="27"/>
  <c r="L4" i="27"/>
  <c r="G3" i="27"/>
  <c r="E23" i="26"/>
  <c r="I20" i="26"/>
  <c r="I19" i="26"/>
  <c r="I18" i="26"/>
  <c r="U12" i="26"/>
  <c r="M12" i="26"/>
  <c r="E12" i="26"/>
  <c r="Q11" i="26"/>
  <c r="I11" i="26"/>
  <c r="U10" i="26"/>
  <c r="M10" i="26"/>
  <c r="E10" i="26"/>
  <c r="G4" i="26"/>
  <c r="E24" i="26"/>
  <c r="K20" i="26"/>
  <c r="K19" i="26"/>
  <c r="K18" i="26"/>
  <c r="E14" i="26"/>
  <c r="G12" i="26"/>
  <c r="S11" i="26"/>
  <c r="K11" i="26"/>
  <c r="G10" i="26"/>
  <c r="G3" i="26"/>
  <c r="E22" i="26"/>
  <c r="G20" i="26"/>
  <c r="G19" i="26"/>
  <c r="G18" i="26"/>
  <c r="S12" i="26"/>
  <c r="K12" i="26"/>
  <c r="O11" i="26"/>
  <c r="G11" i="26"/>
  <c r="S10" i="26"/>
  <c r="K10" i="26"/>
  <c r="S5" i="26"/>
  <c r="S3" i="26"/>
  <c r="E25" i="26"/>
  <c r="E21" i="26"/>
  <c r="E20" i="26"/>
  <c r="E19" i="26"/>
  <c r="E18" i="26"/>
  <c r="Q12" i="26"/>
  <c r="I12" i="26"/>
  <c r="U11" i="26"/>
  <c r="M11" i="26"/>
  <c r="E11" i="26"/>
  <c r="Q10" i="26"/>
  <c r="I10" i="26"/>
  <c r="N5" i="26"/>
  <c r="N3" i="26"/>
  <c r="O12" i="26"/>
  <c r="O10" i="26"/>
  <c r="L4" i="26"/>
  <c r="E23" i="25"/>
  <c r="I20" i="25"/>
  <c r="I19" i="25"/>
  <c r="I18" i="25"/>
  <c r="U12" i="25"/>
  <c r="M12" i="25"/>
  <c r="E12" i="25"/>
  <c r="Q11" i="25"/>
  <c r="I11" i="25"/>
  <c r="U10" i="25"/>
  <c r="M10" i="25"/>
  <c r="E10" i="25"/>
  <c r="G4" i="25"/>
  <c r="E24" i="25"/>
  <c r="K20" i="25"/>
  <c r="K19" i="25"/>
  <c r="K18" i="25"/>
  <c r="E14" i="25"/>
  <c r="O12" i="25"/>
  <c r="G12" i="25"/>
  <c r="S11" i="25"/>
  <c r="K11" i="25"/>
  <c r="O10" i="25"/>
  <c r="G10" i="25"/>
  <c r="L4" i="25"/>
  <c r="G3" i="25"/>
  <c r="E22" i="25"/>
  <c r="G20" i="25"/>
  <c r="G19" i="25"/>
  <c r="G18" i="25"/>
  <c r="S12" i="25"/>
  <c r="K12" i="25"/>
  <c r="O11" i="25"/>
  <c r="G11" i="25"/>
  <c r="S10" i="25"/>
  <c r="K10" i="25"/>
  <c r="S5" i="25"/>
  <c r="S3" i="25"/>
  <c r="E25" i="25"/>
  <c r="E21" i="25"/>
  <c r="E20" i="25"/>
  <c r="E19" i="25"/>
  <c r="E18" i="25"/>
  <c r="Q12" i="25"/>
  <c r="I12" i="25"/>
  <c r="U11" i="25"/>
  <c r="M11" i="25"/>
  <c r="E11" i="25"/>
  <c r="Q10" i="25"/>
  <c r="I10" i="25"/>
  <c r="N5" i="25"/>
  <c r="N3" i="25"/>
  <c r="E23" i="24"/>
  <c r="I20" i="24"/>
  <c r="I19" i="24"/>
  <c r="I18" i="24"/>
  <c r="U12" i="24"/>
  <c r="M12" i="24"/>
  <c r="E12" i="24"/>
  <c r="Q11" i="24"/>
  <c r="I11" i="24"/>
  <c r="U10" i="24"/>
  <c r="M10" i="24"/>
  <c r="E10" i="24"/>
  <c r="G4" i="24"/>
  <c r="E25" i="24"/>
  <c r="E21" i="24"/>
  <c r="E20" i="24"/>
  <c r="E19" i="24"/>
  <c r="E18" i="24"/>
  <c r="Q12" i="24"/>
  <c r="I12" i="24"/>
  <c r="U11" i="24"/>
  <c r="M11" i="24"/>
  <c r="E11" i="24"/>
  <c r="Q10" i="24"/>
  <c r="I10" i="24"/>
  <c r="N5" i="24"/>
  <c r="N3" i="24"/>
  <c r="E24" i="24"/>
  <c r="K20" i="24"/>
  <c r="K19" i="24"/>
  <c r="K18" i="24"/>
  <c r="E14" i="24"/>
  <c r="O12" i="24"/>
  <c r="S11" i="24"/>
  <c r="K11" i="24"/>
  <c r="O10" i="24"/>
  <c r="G10" i="24"/>
  <c r="L4" i="24"/>
  <c r="E22" i="24"/>
  <c r="G20" i="24"/>
  <c r="G19" i="24"/>
  <c r="G18" i="24"/>
  <c r="S12" i="24"/>
  <c r="K12" i="24"/>
  <c r="O11" i="24"/>
  <c r="G11" i="24"/>
  <c r="S10" i="24"/>
  <c r="K10" i="24"/>
  <c r="S5" i="24"/>
  <c r="S3" i="24"/>
  <c r="G12" i="24"/>
  <c r="G3" i="24"/>
  <c r="E23" i="23"/>
  <c r="I20" i="23"/>
  <c r="I19" i="23"/>
  <c r="I18" i="23"/>
  <c r="U12" i="23"/>
  <c r="M12" i="23"/>
  <c r="E12" i="23"/>
  <c r="Q11" i="23"/>
  <c r="I11" i="23"/>
  <c r="U10" i="23"/>
  <c r="M10" i="23"/>
  <c r="E10" i="23"/>
  <c r="G4" i="23"/>
  <c r="E25" i="23"/>
  <c r="E21" i="23"/>
  <c r="E20" i="23"/>
  <c r="E19" i="23"/>
  <c r="E18" i="23"/>
  <c r="Q12" i="23"/>
  <c r="U11" i="23"/>
  <c r="M11" i="23"/>
  <c r="Q10" i="23"/>
  <c r="N5" i="23"/>
  <c r="K19" i="23"/>
  <c r="S11" i="23"/>
  <c r="G10" i="23"/>
  <c r="G3" i="23"/>
  <c r="E22" i="23"/>
  <c r="G20" i="23"/>
  <c r="G19" i="23"/>
  <c r="G18" i="23"/>
  <c r="S12" i="23"/>
  <c r="K12" i="23"/>
  <c r="O11" i="23"/>
  <c r="G11" i="23"/>
  <c r="S10" i="23"/>
  <c r="K10" i="23"/>
  <c r="S5" i="23"/>
  <c r="S3" i="23"/>
  <c r="I12" i="23"/>
  <c r="E11" i="23"/>
  <c r="I10" i="23"/>
  <c r="N3" i="23"/>
  <c r="E24" i="23"/>
  <c r="K20" i="23"/>
  <c r="K18" i="23"/>
  <c r="E14" i="23"/>
  <c r="O12" i="23"/>
  <c r="G12" i="23"/>
  <c r="K11" i="23"/>
  <c r="O10" i="23"/>
  <c r="L4" i="23"/>
  <c r="E23" i="22"/>
  <c r="I20" i="22"/>
  <c r="I19" i="22"/>
  <c r="I18" i="22"/>
  <c r="U12" i="22"/>
  <c r="M12" i="22"/>
  <c r="E12" i="22"/>
  <c r="Q11" i="22"/>
  <c r="I11" i="22"/>
  <c r="U10" i="22"/>
  <c r="M10" i="22"/>
  <c r="E10" i="22"/>
  <c r="G4" i="22"/>
  <c r="E24" i="22"/>
  <c r="K20" i="22"/>
  <c r="K19" i="22"/>
  <c r="K18" i="22"/>
  <c r="E14" i="22"/>
  <c r="O12" i="22"/>
  <c r="G12" i="22"/>
  <c r="S11" i="22"/>
  <c r="K11" i="22"/>
  <c r="O10" i="22"/>
  <c r="G10" i="22"/>
  <c r="L4" i="22"/>
  <c r="G3" i="22"/>
  <c r="E22" i="22"/>
  <c r="G20" i="22"/>
  <c r="G19" i="22"/>
  <c r="G18" i="22"/>
  <c r="S12" i="22"/>
  <c r="K12" i="22"/>
  <c r="O11" i="22"/>
  <c r="G11" i="22"/>
  <c r="S10" i="22"/>
  <c r="K10" i="22"/>
  <c r="S5" i="22"/>
  <c r="S3" i="22"/>
  <c r="E25" i="22"/>
  <c r="E21" i="22"/>
  <c r="E20" i="22"/>
  <c r="E19" i="22"/>
  <c r="E18" i="22"/>
  <c r="Q12" i="22"/>
  <c r="I12" i="22"/>
  <c r="U11" i="22"/>
  <c r="M11" i="22"/>
  <c r="E11" i="22"/>
  <c r="Q10" i="22"/>
  <c r="I10" i="22"/>
  <c r="N5" i="22"/>
  <c r="N3" i="22"/>
  <c r="E23" i="21"/>
  <c r="I20" i="21"/>
  <c r="I19" i="21"/>
  <c r="I18" i="21"/>
  <c r="U12" i="21"/>
  <c r="M12" i="21"/>
  <c r="E12" i="21"/>
  <c r="Q11" i="21"/>
  <c r="I11" i="21"/>
  <c r="U10" i="21"/>
  <c r="M10" i="21"/>
  <c r="E10" i="21"/>
  <c r="G4" i="21"/>
  <c r="E24" i="21"/>
  <c r="K20" i="21"/>
  <c r="K19" i="21"/>
  <c r="K18" i="21"/>
  <c r="E14" i="21"/>
  <c r="O12" i="21"/>
  <c r="G12" i="21"/>
  <c r="S11" i="21"/>
  <c r="K11" i="21"/>
  <c r="O10" i="21"/>
  <c r="G10" i="21"/>
  <c r="L4" i="21"/>
  <c r="G3" i="21"/>
  <c r="E22" i="21"/>
  <c r="G20" i="21"/>
  <c r="G19" i="21"/>
  <c r="G18" i="21"/>
  <c r="S12" i="21"/>
  <c r="K12" i="21"/>
  <c r="O11" i="21"/>
  <c r="G11" i="21"/>
  <c r="S10" i="21"/>
  <c r="K10" i="21"/>
  <c r="S5" i="21"/>
  <c r="S3" i="21"/>
  <c r="E25" i="21"/>
  <c r="E21" i="21"/>
  <c r="E20" i="21"/>
  <c r="E19" i="21"/>
  <c r="E18" i="21"/>
  <c r="Q12" i="21"/>
  <c r="I12" i="21"/>
  <c r="U11" i="21"/>
  <c r="M11" i="21"/>
  <c r="E11" i="21"/>
  <c r="Q10" i="21"/>
  <c r="I10" i="21"/>
  <c r="N5" i="21"/>
  <c r="N3" i="21"/>
  <c r="E23" i="20"/>
  <c r="I20" i="20"/>
  <c r="I19" i="20"/>
  <c r="I18" i="20"/>
  <c r="U12" i="20"/>
  <c r="M12" i="20"/>
  <c r="E12" i="20"/>
  <c r="Q11" i="20"/>
  <c r="I11" i="20"/>
  <c r="U10" i="20"/>
  <c r="M10" i="20"/>
  <c r="E10" i="20"/>
  <c r="G4" i="20"/>
  <c r="E24" i="20"/>
  <c r="K20" i="20"/>
  <c r="K19" i="20"/>
  <c r="K18" i="20"/>
  <c r="E14" i="20"/>
  <c r="G3" i="20"/>
  <c r="E22" i="20"/>
  <c r="G20" i="20"/>
  <c r="G19" i="20"/>
  <c r="G18" i="20"/>
  <c r="S12" i="20"/>
  <c r="K12" i="20"/>
  <c r="O11" i="20"/>
  <c r="G11" i="20"/>
  <c r="S10" i="20"/>
  <c r="K10" i="20"/>
  <c r="S5" i="20"/>
  <c r="S3" i="20"/>
  <c r="E25" i="20"/>
  <c r="E21" i="20"/>
  <c r="E20" i="20"/>
  <c r="E19" i="20"/>
  <c r="E18" i="20"/>
  <c r="Q12" i="20"/>
  <c r="I12" i="20"/>
  <c r="U11" i="20"/>
  <c r="M11" i="20"/>
  <c r="E11" i="20"/>
  <c r="Q10" i="20"/>
  <c r="I10" i="20"/>
  <c r="N5" i="20"/>
  <c r="N3" i="20"/>
  <c r="O12" i="20"/>
  <c r="G12" i="20"/>
  <c r="S11" i="20"/>
  <c r="K11" i="20"/>
  <c r="O10" i="20"/>
  <c r="G10" i="20"/>
  <c r="L4" i="20"/>
  <c r="E23" i="19"/>
  <c r="I20" i="19"/>
  <c r="I19" i="19"/>
  <c r="I18" i="19"/>
  <c r="U12" i="19"/>
  <c r="M12" i="19"/>
  <c r="E12" i="19"/>
  <c r="Q11" i="19"/>
  <c r="I11" i="19"/>
  <c r="U10" i="19"/>
  <c r="M10" i="19"/>
  <c r="E10" i="19"/>
  <c r="G4" i="19"/>
  <c r="E22" i="19"/>
  <c r="G20" i="19"/>
  <c r="G19" i="19"/>
  <c r="G18" i="19"/>
  <c r="S12" i="19"/>
  <c r="K12" i="19"/>
  <c r="O11" i="19"/>
  <c r="G11" i="19"/>
  <c r="S10" i="19"/>
  <c r="K10" i="19"/>
  <c r="S5" i="19"/>
  <c r="S3" i="19"/>
  <c r="E25" i="19"/>
  <c r="E21" i="19"/>
  <c r="E20" i="19"/>
  <c r="E19" i="19"/>
  <c r="E18" i="19"/>
  <c r="Q12" i="19"/>
  <c r="I12" i="19"/>
  <c r="U11" i="19"/>
  <c r="M11" i="19"/>
  <c r="E11" i="19"/>
  <c r="Q10" i="19"/>
  <c r="I10" i="19"/>
  <c r="N5" i="19"/>
  <c r="N3" i="19"/>
  <c r="E24" i="19"/>
  <c r="K20" i="19"/>
  <c r="K19" i="19"/>
  <c r="K18" i="19"/>
  <c r="E14" i="19"/>
  <c r="O12" i="19"/>
  <c r="G12" i="19"/>
  <c r="S11" i="19"/>
  <c r="K11" i="19"/>
  <c r="O10" i="19"/>
  <c r="G10" i="19"/>
  <c r="L4" i="19"/>
  <c r="G3" i="19"/>
  <c r="E23" i="18"/>
  <c r="I20" i="18"/>
  <c r="I19" i="18"/>
  <c r="I18" i="18"/>
  <c r="U12" i="18"/>
  <c r="M12" i="18"/>
  <c r="E12" i="18"/>
  <c r="Q11" i="18"/>
  <c r="I11" i="18"/>
  <c r="U10" i="18"/>
  <c r="M10" i="18"/>
  <c r="E10" i="18"/>
  <c r="G4" i="18"/>
  <c r="E24" i="18"/>
  <c r="K20" i="18"/>
  <c r="K19" i="18"/>
  <c r="K18" i="18"/>
  <c r="E14" i="18"/>
  <c r="O12" i="18"/>
  <c r="G12" i="18"/>
  <c r="S11" i="18"/>
  <c r="K11" i="18"/>
  <c r="O10" i="18"/>
  <c r="G10" i="18"/>
  <c r="L4" i="18"/>
  <c r="G3" i="18"/>
  <c r="E22" i="18"/>
  <c r="G20" i="18"/>
  <c r="G19" i="18"/>
  <c r="G18" i="18"/>
  <c r="S12" i="18"/>
  <c r="K12" i="18"/>
  <c r="O11" i="18"/>
  <c r="G11" i="18"/>
  <c r="S10" i="18"/>
  <c r="K10" i="18"/>
  <c r="S5" i="18"/>
  <c r="S3" i="18"/>
  <c r="E25" i="18"/>
  <c r="E21" i="18"/>
  <c r="E20" i="18"/>
  <c r="E19" i="18"/>
  <c r="E18" i="18"/>
  <c r="Q12" i="18"/>
  <c r="I12" i="18"/>
  <c r="U11" i="18"/>
  <c r="M11" i="18"/>
  <c r="E11" i="18"/>
  <c r="Q10" i="18"/>
  <c r="I10" i="18"/>
  <c r="N5" i="18"/>
  <c r="N3" i="18"/>
  <c r="E23" i="17"/>
  <c r="I20" i="17"/>
  <c r="I19" i="17"/>
  <c r="I18" i="17"/>
  <c r="U12" i="17"/>
  <c r="M12" i="17"/>
  <c r="E12" i="17"/>
  <c r="Q11" i="17"/>
  <c r="I11" i="17"/>
  <c r="U10" i="17"/>
  <c r="M10" i="17"/>
  <c r="E10" i="17"/>
  <c r="G4" i="17"/>
  <c r="E24" i="17"/>
  <c r="K20" i="17"/>
  <c r="K19" i="17"/>
  <c r="K18" i="17"/>
  <c r="E14" i="17"/>
  <c r="O12" i="17"/>
  <c r="G12" i="17"/>
  <c r="S11" i="17"/>
  <c r="K11" i="17"/>
  <c r="O10" i="17"/>
  <c r="G10" i="17"/>
  <c r="L4" i="17"/>
  <c r="G3" i="17"/>
  <c r="E22" i="17"/>
  <c r="G20" i="17"/>
  <c r="G19" i="17"/>
  <c r="G18" i="17"/>
  <c r="S12" i="17"/>
  <c r="K12" i="17"/>
  <c r="O11" i="17"/>
  <c r="G11" i="17"/>
  <c r="S10" i="17"/>
  <c r="K10" i="17"/>
  <c r="S5" i="17"/>
  <c r="S3" i="17"/>
  <c r="E25" i="17"/>
  <c r="E21" i="17"/>
  <c r="E20" i="17"/>
  <c r="E19" i="17"/>
  <c r="E18" i="17"/>
  <c r="Q12" i="17"/>
  <c r="I12" i="17"/>
  <c r="U11" i="17"/>
  <c r="M11" i="17"/>
  <c r="E11" i="17"/>
  <c r="Q10" i="17"/>
  <c r="I10" i="17"/>
  <c r="N5" i="17"/>
  <c r="N3" i="17"/>
  <c r="E23" i="16"/>
  <c r="I20" i="16"/>
  <c r="I19" i="16"/>
  <c r="I18" i="16"/>
  <c r="U12" i="16"/>
  <c r="M12" i="16"/>
  <c r="E12" i="16"/>
  <c r="Q11" i="16"/>
  <c r="I11" i="16"/>
  <c r="U10" i="16"/>
  <c r="M10" i="16"/>
  <c r="E10" i="16"/>
  <c r="G4" i="16"/>
  <c r="S11" i="16"/>
  <c r="O10" i="16"/>
  <c r="G10" i="16"/>
  <c r="L4" i="16"/>
  <c r="Z26" i="16"/>
  <c r="E22" i="16"/>
  <c r="G20" i="16"/>
  <c r="G19" i="16"/>
  <c r="G18" i="16"/>
  <c r="S12" i="16"/>
  <c r="K12" i="16"/>
  <c r="O11" i="16"/>
  <c r="G11" i="16"/>
  <c r="S10" i="16"/>
  <c r="K10" i="16"/>
  <c r="S5" i="16"/>
  <c r="S3" i="16"/>
  <c r="E25" i="16"/>
  <c r="E21" i="16"/>
  <c r="E20" i="16"/>
  <c r="E19" i="16"/>
  <c r="E18" i="16"/>
  <c r="Q12" i="16"/>
  <c r="I12" i="16"/>
  <c r="U11" i="16"/>
  <c r="M11" i="16"/>
  <c r="E11" i="16"/>
  <c r="Q10" i="16"/>
  <c r="I10" i="16"/>
  <c r="N5" i="16"/>
  <c r="N3" i="16"/>
  <c r="E24" i="16"/>
  <c r="K20" i="16"/>
  <c r="K19" i="16"/>
  <c r="K18" i="16"/>
  <c r="E14" i="16"/>
  <c r="O12" i="16"/>
  <c r="G12" i="16"/>
  <c r="K11" i="16"/>
  <c r="G3" i="16"/>
  <c r="R29" i="11"/>
  <c r="C29" i="11"/>
  <c r="G13" i="20" l="1"/>
  <c r="K13" i="49"/>
  <c r="S13" i="58"/>
  <c r="K13" i="17"/>
  <c r="K13" i="25"/>
  <c r="K13" i="32"/>
  <c r="S13" i="35"/>
  <c r="S13" i="18"/>
  <c r="S13" i="22"/>
  <c r="K13" i="51"/>
  <c r="K13" i="58"/>
  <c r="O13" i="60"/>
  <c r="I13" i="60"/>
  <c r="Q13" i="60"/>
  <c r="S13" i="21"/>
  <c r="S13" i="25"/>
  <c r="K13" i="34"/>
  <c r="M13" i="60"/>
  <c r="U13" i="60"/>
  <c r="W12" i="60"/>
  <c r="W11" i="60"/>
  <c r="K13" i="60"/>
  <c r="G13" i="60"/>
  <c r="S13" i="60"/>
  <c r="M13" i="59"/>
  <c r="K13" i="47"/>
  <c r="Q13" i="59"/>
  <c r="G13" i="59"/>
  <c r="K13" i="59"/>
  <c r="E13" i="60"/>
  <c r="W10" i="60"/>
  <c r="M13" i="58"/>
  <c r="U13" i="59"/>
  <c r="W11" i="59"/>
  <c r="M13" i="57"/>
  <c r="U13" i="58"/>
  <c r="S13" i="59"/>
  <c r="O13" i="59"/>
  <c r="W12" i="59"/>
  <c r="I13" i="59"/>
  <c r="W10" i="59"/>
  <c r="E13" i="59"/>
  <c r="O13" i="56"/>
  <c r="G13" i="58"/>
  <c r="O13" i="58"/>
  <c r="W11" i="58"/>
  <c r="I13" i="56"/>
  <c r="W11" i="57"/>
  <c r="Q13" i="58"/>
  <c r="K13" i="57"/>
  <c r="I13" i="58"/>
  <c r="W12" i="58"/>
  <c r="Q13" i="57"/>
  <c r="S13" i="57"/>
  <c r="O13" i="55"/>
  <c r="E13" i="58"/>
  <c r="W10" i="58"/>
  <c r="W12" i="57"/>
  <c r="O13" i="57"/>
  <c r="U13" i="57"/>
  <c r="G13" i="57"/>
  <c r="I13" i="55"/>
  <c r="Q13" i="56"/>
  <c r="I13" i="57"/>
  <c r="W10" i="57"/>
  <c r="E13" i="57"/>
  <c r="M13" i="56"/>
  <c r="W12" i="56"/>
  <c r="U13" i="56"/>
  <c r="I13" i="54"/>
  <c r="Q13" i="55"/>
  <c r="W11" i="56"/>
  <c r="K13" i="56"/>
  <c r="O13" i="53"/>
  <c r="G13" i="56"/>
  <c r="S13" i="56"/>
  <c r="E13" i="56"/>
  <c r="W10" i="56"/>
  <c r="M13" i="55"/>
  <c r="W12" i="55"/>
  <c r="M13" i="54"/>
  <c r="U13" i="55"/>
  <c r="I13" i="53"/>
  <c r="Q13" i="54"/>
  <c r="W11" i="55"/>
  <c r="K13" i="55"/>
  <c r="G13" i="55"/>
  <c r="S13" i="55"/>
  <c r="W10" i="55"/>
  <c r="E13" i="55"/>
  <c r="M13" i="53"/>
  <c r="O13" i="54"/>
  <c r="U13" i="54"/>
  <c r="W12" i="54"/>
  <c r="Q13" i="53"/>
  <c r="G13" i="54"/>
  <c r="W11" i="54"/>
  <c r="K13" i="54"/>
  <c r="S13" i="54"/>
  <c r="E13" i="54"/>
  <c r="W10" i="54"/>
  <c r="K13" i="21"/>
  <c r="Q13" i="52"/>
  <c r="M13" i="52"/>
  <c r="U13" i="53"/>
  <c r="W12" i="53"/>
  <c r="W11" i="53"/>
  <c r="K13" i="53"/>
  <c r="S13" i="51"/>
  <c r="G13" i="53"/>
  <c r="S13" i="53"/>
  <c r="E13" i="53"/>
  <c r="W10" i="53"/>
  <c r="K13" i="52"/>
  <c r="G13" i="52"/>
  <c r="U13" i="52"/>
  <c r="S13" i="34"/>
  <c r="S13" i="49"/>
  <c r="O13" i="50"/>
  <c r="Q13" i="51"/>
  <c r="W11" i="52"/>
  <c r="W12" i="52"/>
  <c r="O13" i="52"/>
  <c r="S13" i="52"/>
  <c r="I13" i="52"/>
  <c r="W10" i="52"/>
  <c r="E13" i="52"/>
  <c r="M13" i="51"/>
  <c r="W11" i="51"/>
  <c r="U13" i="51"/>
  <c r="W12" i="51"/>
  <c r="O13" i="51"/>
  <c r="I13" i="51"/>
  <c r="G13" i="51"/>
  <c r="W10" i="51"/>
  <c r="E13" i="51"/>
  <c r="S13" i="50"/>
  <c r="M13" i="50"/>
  <c r="U13" i="50"/>
  <c r="S13" i="47"/>
  <c r="W11" i="50"/>
  <c r="W12" i="50"/>
  <c r="K13" i="22"/>
  <c r="S13" i="32"/>
  <c r="O13" i="48"/>
  <c r="G13" i="50"/>
  <c r="I13" i="50"/>
  <c r="K13" i="50"/>
  <c r="Q13" i="50"/>
  <c r="E13" i="50"/>
  <c r="W10" i="50"/>
  <c r="Q13" i="49"/>
  <c r="M13" i="49"/>
  <c r="U13" i="49"/>
  <c r="W12" i="49"/>
  <c r="W11" i="49"/>
  <c r="Q13" i="48"/>
  <c r="G13" i="49"/>
  <c r="O13" i="46"/>
  <c r="O13" i="49"/>
  <c r="I13" i="49"/>
  <c r="E13" i="49"/>
  <c r="W10" i="49"/>
  <c r="I13" i="48"/>
  <c r="M13" i="48"/>
  <c r="W12" i="48"/>
  <c r="U13" i="48"/>
  <c r="W11" i="48"/>
  <c r="K13" i="48"/>
  <c r="I13" i="47"/>
  <c r="G13" i="48"/>
  <c r="S13" i="48"/>
  <c r="E13" i="48"/>
  <c r="W10" i="48"/>
  <c r="M13" i="47"/>
  <c r="W11" i="47"/>
  <c r="I13" i="46"/>
  <c r="U13" i="47"/>
  <c r="W12" i="47"/>
  <c r="Q13" i="46"/>
  <c r="G13" i="47"/>
  <c r="O13" i="44"/>
  <c r="I13" i="45"/>
  <c r="O13" i="47"/>
  <c r="Q13" i="47"/>
  <c r="E13" i="47"/>
  <c r="W10" i="47"/>
  <c r="M13" i="46"/>
  <c r="W12" i="46"/>
  <c r="U13" i="46"/>
  <c r="I13" i="44"/>
  <c r="W11" i="46"/>
  <c r="K13" i="46"/>
  <c r="Q13" i="45"/>
  <c r="G13" i="46"/>
  <c r="S13" i="46"/>
  <c r="E13" i="46"/>
  <c r="W10" i="46"/>
  <c r="O13" i="45"/>
  <c r="W12" i="45"/>
  <c r="O13" i="42"/>
  <c r="O13" i="43"/>
  <c r="M13" i="44"/>
  <c r="U13" i="45"/>
  <c r="M13" i="45"/>
  <c r="Q13" i="44"/>
  <c r="K13" i="45"/>
  <c r="W11" i="45"/>
  <c r="G13" i="45"/>
  <c r="S13" i="45"/>
  <c r="E13" i="45"/>
  <c r="W10" i="45"/>
  <c r="I13" i="43"/>
  <c r="W12" i="44"/>
  <c r="U13" i="44"/>
  <c r="W11" i="44"/>
  <c r="K13" i="44"/>
  <c r="Q13" i="43"/>
  <c r="G13" i="44"/>
  <c r="S13" i="44"/>
  <c r="E13" i="44"/>
  <c r="W10" i="44"/>
  <c r="W12" i="43"/>
  <c r="Q13" i="42"/>
  <c r="U13" i="43"/>
  <c r="K13" i="41"/>
  <c r="G13" i="43"/>
  <c r="K13" i="43"/>
  <c r="M13" i="43"/>
  <c r="W11" i="43"/>
  <c r="S13" i="43"/>
  <c r="E13" i="43"/>
  <c r="W10" i="43"/>
  <c r="M13" i="42"/>
  <c r="G13" i="41"/>
  <c r="Q13" i="41"/>
  <c r="W11" i="42"/>
  <c r="G13" i="42"/>
  <c r="U13" i="42"/>
  <c r="S13" i="41"/>
  <c r="K13" i="42"/>
  <c r="W12" i="42"/>
  <c r="I13" i="42"/>
  <c r="S13" i="42"/>
  <c r="W10" i="42"/>
  <c r="E13" i="42"/>
  <c r="M13" i="41"/>
  <c r="O13" i="38"/>
  <c r="O13" i="39"/>
  <c r="Q13" i="40"/>
  <c r="M13" i="40"/>
  <c r="W11" i="41"/>
  <c r="O13" i="41"/>
  <c r="U13" i="41"/>
  <c r="W12" i="41"/>
  <c r="I13" i="39"/>
  <c r="O13" i="40"/>
  <c r="I13" i="41"/>
  <c r="W10" i="41"/>
  <c r="E13" i="41"/>
  <c r="W11" i="40"/>
  <c r="G13" i="40"/>
  <c r="U13" i="40"/>
  <c r="K13" i="40"/>
  <c r="W12" i="40"/>
  <c r="I13" i="40"/>
  <c r="S13" i="40"/>
  <c r="W10" i="40"/>
  <c r="E13" i="40"/>
  <c r="W12" i="39"/>
  <c r="M13" i="39"/>
  <c r="S13" i="37"/>
  <c r="Q13" i="38"/>
  <c r="U13" i="39"/>
  <c r="Q13" i="39"/>
  <c r="G13" i="39"/>
  <c r="K13" i="39"/>
  <c r="W11" i="39"/>
  <c r="S13" i="39"/>
  <c r="E13" i="39"/>
  <c r="W10" i="39"/>
  <c r="M13" i="38"/>
  <c r="I13" i="37"/>
  <c r="G13" i="35"/>
  <c r="O13" i="36"/>
  <c r="M13" i="37"/>
  <c r="W11" i="38"/>
  <c r="G13" i="38"/>
  <c r="U13" i="38"/>
  <c r="Q13" i="37"/>
  <c r="K13" i="38"/>
  <c r="W12" i="38"/>
  <c r="I13" i="38"/>
  <c r="S13" i="38"/>
  <c r="W10" i="38"/>
  <c r="E13" i="38"/>
  <c r="G13" i="37"/>
  <c r="W12" i="37"/>
  <c r="O13" i="35"/>
  <c r="O13" i="37"/>
  <c r="U13" i="37"/>
  <c r="W11" i="37"/>
  <c r="K13" i="37"/>
  <c r="I13" i="35"/>
  <c r="I13" i="36"/>
  <c r="W10" i="37"/>
  <c r="E13" i="37"/>
  <c r="M13" i="36"/>
  <c r="U13" i="36"/>
  <c r="G13" i="36"/>
  <c r="K13" i="36"/>
  <c r="W11" i="36"/>
  <c r="W12" i="36"/>
  <c r="Q13" i="35"/>
  <c r="Q13" i="36"/>
  <c r="S13" i="36"/>
  <c r="W10" i="36"/>
  <c r="E13" i="36"/>
  <c r="M13" i="34"/>
  <c r="W12" i="35"/>
  <c r="Q13" i="34"/>
  <c r="U13" i="35"/>
  <c r="M13" i="35"/>
  <c r="W11" i="35"/>
  <c r="K13" i="35"/>
  <c r="W10" i="35"/>
  <c r="E13" i="35"/>
  <c r="W11" i="33"/>
  <c r="M13" i="33"/>
  <c r="W11" i="34"/>
  <c r="U13" i="34"/>
  <c r="W12" i="34"/>
  <c r="O13" i="34"/>
  <c r="I13" i="34"/>
  <c r="G13" i="34"/>
  <c r="W10" i="34"/>
  <c r="E13" i="34"/>
  <c r="I13" i="33"/>
  <c r="Q13" i="32"/>
  <c r="O13" i="33"/>
  <c r="K13" i="33"/>
  <c r="U13" i="33"/>
  <c r="S13" i="33"/>
  <c r="W12" i="33"/>
  <c r="I13" i="31"/>
  <c r="I13" i="32"/>
  <c r="Q13" i="33"/>
  <c r="G13" i="33"/>
  <c r="W10" i="33"/>
  <c r="E13" i="33"/>
  <c r="M13" i="32"/>
  <c r="U13" i="32"/>
  <c r="G13" i="32"/>
  <c r="O13" i="32"/>
  <c r="W12" i="32"/>
  <c r="W11" i="32"/>
  <c r="O13" i="29"/>
  <c r="I13" i="30"/>
  <c r="Q13" i="31"/>
  <c r="E13" i="32"/>
  <c r="W10" i="32"/>
  <c r="S13" i="31"/>
  <c r="G13" i="31"/>
  <c r="U13" i="31"/>
  <c r="W12" i="31"/>
  <c r="I13" i="29"/>
  <c r="O13" i="31"/>
  <c r="M13" i="31"/>
  <c r="O13" i="28"/>
  <c r="W11" i="31"/>
  <c r="K13" i="31"/>
  <c r="E13" i="31"/>
  <c r="W10" i="31"/>
  <c r="Q13" i="30"/>
  <c r="M13" i="29"/>
  <c r="U13" i="30"/>
  <c r="W12" i="30"/>
  <c r="I13" i="28"/>
  <c r="Q13" i="29"/>
  <c r="G13" i="30"/>
  <c r="O13" i="30"/>
  <c r="K13" i="30"/>
  <c r="M13" i="30"/>
  <c r="O13" i="27"/>
  <c r="W11" i="30"/>
  <c r="S13" i="30"/>
  <c r="E13" i="30"/>
  <c r="W10" i="30"/>
  <c r="W12" i="29"/>
  <c r="U13" i="29"/>
  <c r="I13" i="27"/>
  <c r="Q13" i="28"/>
  <c r="W11" i="29"/>
  <c r="K13" i="29"/>
  <c r="G13" i="29"/>
  <c r="S13" i="29"/>
  <c r="E13" i="29"/>
  <c r="W10" i="29"/>
  <c r="M13" i="28"/>
  <c r="U13" i="28"/>
  <c r="K13" i="26"/>
  <c r="Q13" i="27"/>
  <c r="W11" i="28"/>
  <c r="K13" i="28"/>
  <c r="W12" i="28"/>
  <c r="M13" i="27"/>
  <c r="G13" i="28"/>
  <c r="S13" i="28"/>
  <c r="E13" i="28"/>
  <c r="W10" i="28"/>
  <c r="W11" i="26"/>
  <c r="M13" i="26"/>
  <c r="U13" i="27"/>
  <c r="S13" i="17"/>
  <c r="W12" i="27"/>
  <c r="S13" i="26"/>
  <c r="W11" i="27"/>
  <c r="K13" i="27"/>
  <c r="I13" i="26"/>
  <c r="G13" i="27"/>
  <c r="S13" i="27"/>
  <c r="E13" i="27"/>
  <c r="W10" i="27"/>
  <c r="Q13" i="25"/>
  <c r="M13" i="25"/>
  <c r="G13" i="26"/>
  <c r="U13" i="26"/>
  <c r="W12" i="26"/>
  <c r="O13" i="26"/>
  <c r="Q13" i="26"/>
  <c r="W10" i="26"/>
  <c r="E13" i="26"/>
  <c r="W12" i="25"/>
  <c r="M13" i="24"/>
  <c r="W11" i="25"/>
  <c r="U13" i="25"/>
  <c r="O13" i="25"/>
  <c r="S13" i="23"/>
  <c r="I13" i="24"/>
  <c r="I13" i="25"/>
  <c r="G13" i="25"/>
  <c r="W10" i="25"/>
  <c r="E13" i="25"/>
  <c r="M13" i="23"/>
  <c r="U13" i="24"/>
  <c r="W11" i="24"/>
  <c r="W12" i="24"/>
  <c r="W11" i="23"/>
  <c r="K13" i="24"/>
  <c r="S13" i="24"/>
  <c r="G13" i="24"/>
  <c r="K13" i="23"/>
  <c r="O13" i="24"/>
  <c r="Q13" i="24"/>
  <c r="E13" i="24"/>
  <c r="W10" i="24"/>
  <c r="M13" i="22"/>
  <c r="U13" i="23"/>
  <c r="W12" i="23"/>
  <c r="Q13" i="23"/>
  <c r="Q13" i="22"/>
  <c r="G13" i="23"/>
  <c r="K13" i="18"/>
  <c r="O13" i="23"/>
  <c r="I13" i="23"/>
  <c r="E13" i="23"/>
  <c r="W10" i="23"/>
  <c r="Q13" i="21"/>
  <c r="M13" i="21"/>
  <c r="W11" i="22"/>
  <c r="U13" i="22"/>
  <c r="O13" i="22"/>
  <c r="W12" i="22"/>
  <c r="O13" i="19"/>
  <c r="I13" i="22"/>
  <c r="G13" i="22"/>
  <c r="W10" i="22"/>
  <c r="E13" i="22"/>
  <c r="O13" i="20"/>
  <c r="W11" i="21"/>
  <c r="U13" i="21"/>
  <c r="W12" i="21"/>
  <c r="O13" i="21"/>
  <c r="I13" i="20"/>
  <c r="I13" i="21"/>
  <c r="G13" i="21"/>
  <c r="W10" i="21"/>
  <c r="E13" i="21"/>
  <c r="M13" i="20"/>
  <c r="I13" i="19"/>
  <c r="M13" i="19"/>
  <c r="S13" i="20"/>
  <c r="U13" i="20"/>
  <c r="K13" i="20"/>
  <c r="W12" i="20"/>
  <c r="Q13" i="19"/>
  <c r="W11" i="20"/>
  <c r="Q13" i="20"/>
  <c r="W10" i="20"/>
  <c r="E13" i="20"/>
  <c r="W12" i="19"/>
  <c r="Q13" i="18"/>
  <c r="M13" i="18"/>
  <c r="U13" i="19"/>
  <c r="S13" i="16"/>
  <c r="W11" i="19"/>
  <c r="K13" i="19"/>
  <c r="G13" i="19"/>
  <c r="S13" i="19"/>
  <c r="E13" i="19"/>
  <c r="W10" i="19"/>
  <c r="W12" i="18"/>
  <c r="Q13" i="17"/>
  <c r="M13" i="17"/>
  <c r="W11" i="18"/>
  <c r="U13" i="18"/>
  <c r="O13" i="18"/>
  <c r="I13" i="18"/>
  <c r="G13" i="18"/>
  <c r="W10" i="18"/>
  <c r="E13" i="18"/>
  <c r="I13" i="16"/>
  <c r="W11" i="17"/>
  <c r="U13" i="17"/>
  <c r="O13" i="17"/>
  <c r="W12" i="17"/>
  <c r="Q13" i="16"/>
  <c r="I13" i="17"/>
  <c r="G13" i="17"/>
  <c r="W10" i="17"/>
  <c r="E13" i="17"/>
  <c r="M13" i="16"/>
  <c r="U13" i="16"/>
  <c r="W12" i="16"/>
  <c r="W11" i="16"/>
  <c r="K13" i="16"/>
  <c r="O13" i="16"/>
  <c r="G13" i="16"/>
  <c r="E13" i="16"/>
  <c r="W10" i="16"/>
  <c r="Y13" i="11"/>
  <c r="L54" i="15"/>
  <c r="I54" i="15"/>
  <c r="L53" i="15"/>
  <c r="I53" i="15"/>
  <c r="L52" i="15"/>
  <c r="I52" i="15"/>
  <c r="L51" i="15"/>
  <c r="I51" i="15"/>
  <c r="L50" i="15"/>
  <c r="I50" i="15"/>
  <c r="L49" i="15"/>
  <c r="I49" i="15"/>
  <c r="L48" i="15"/>
  <c r="I48" i="15"/>
  <c r="L47" i="15"/>
  <c r="I47" i="15"/>
  <c r="L46" i="15"/>
  <c r="I46" i="15"/>
  <c r="L45" i="15"/>
  <c r="I45" i="15"/>
  <c r="L44" i="15"/>
  <c r="I44" i="15"/>
  <c r="L43" i="15"/>
  <c r="I43" i="15"/>
  <c r="L42" i="15"/>
  <c r="I42" i="15"/>
  <c r="L41" i="15"/>
  <c r="I41" i="15"/>
  <c r="L40" i="15"/>
  <c r="I40" i="15"/>
  <c r="L39" i="15"/>
  <c r="I39" i="15"/>
  <c r="L38" i="15"/>
  <c r="I38" i="15"/>
  <c r="L37" i="15"/>
  <c r="I37" i="15"/>
  <c r="L36" i="15"/>
  <c r="I36" i="15"/>
  <c r="L35" i="15"/>
  <c r="I35" i="15"/>
  <c r="L34" i="15"/>
  <c r="I34" i="15"/>
  <c r="L33" i="15"/>
  <c r="I33" i="15"/>
  <c r="L32" i="15"/>
  <c r="I32" i="15"/>
  <c r="L31" i="15"/>
  <c r="I31" i="15"/>
  <c r="L30" i="15"/>
  <c r="I30" i="15"/>
  <c r="L29" i="15"/>
  <c r="I29" i="15"/>
  <c r="L28" i="15"/>
  <c r="I28" i="15"/>
  <c r="L27" i="15"/>
  <c r="I27" i="15"/>
  <c r="L26" i="15"/>
  <c r="I26" i="15"/>
  <c r="L25" i="15"/>
  <c r="I25" i="15"/>
  <c r="L24" i="15"/>
  <c r="I24" i="15"/>
  <c r="L23" i="15"/>
  <c r="I23" i="15"/>
  <c r="L22" i="15"/>
  <c r="I22" i="15"/>
  <c r="L21" i="15"/>
  <c r="I21" i="15"/>
  <c r="L20" i="15"/>
  <c r="I20" i="15"/>
  <c r="L19" i="15"/>
  <c r="I19" i="15"/>
  <c r="L18" i="15"/>
  <c r="I18" i="15"/>
  <c r="L17" i="15"/>
  <c r="I17" i="15"/>
  <c r="L16" i="15"/>
  <c r="I16" i="15"/>
  <c r="L15" i="15"/>
  <c r="I15" i="15"/>
  <c r="L14" i="15"/>
  <c r="I14" i="15"/>
  <c r="L13" i="15"/>
  <c r="I13" i="15"/>
  <c r="L12" i="15"/>
  <c r="I12" i="15"/>
  <c r="L11" i="15"/>
  <c r="I11" i="15"/>
  <c r="L10" i="15"/>
  <c r="I10" i="15"/>
  <c r="A1" i="15" a="1"/>
  <c r="A1" i="15" s="1"/>
  <c r="A1" i="12" a="1"/>
  <c r="A1" i="12" s="1"/>
  <c r="AD1" i="11" a="1"/>
  <c r="AD1" i="11" s="1"/>
  <c r="D9" i="12"/>
  <c r="C32" i="11" s="1"/>
  <c r="W13" i="37" l="1"/>
  <c r="P32" i="11"/>
  <c r="R32" i="11"/>
  <c r="W13" i="60"/>
  <c r="W13" i="45"/>
  <c r="W13" i="55"/>
  <c r="W13" i="59"/>
  <c r="W13" i="57"/>
  <c r="W13" i="58"/>
  <c r="W13" i="56"/>
  <c r="W13" i="54"/>
  <c r="W13" i="53"/>
  <c r="W13" i="52"/>
  <c r="W13" i="50"/>
  <c r="W13" i="51"/>
  <c r="W13" i="47"/>
  <c r="W13" i="49"/>
  <c r="W13" i="48"/>
  <c r="W13" i="46"/>
  <c r="W13" i="43"/>
  <c r="W13" i="44"/>
  <c r="W13" i="42"/>
  <c r="W13" i="41"/>
  <c r="W13" i="40"/>
  <c r="W13" i="39"/>
  <c r="W13" i="38"/>
  <c r="W13" i="35"/>
  <c r="W13" i="36"/>
  <c r="W13" i="34"/>
  <c r="W13" i="33"/>
  <c r="W13" i="32"/>
  <c r="W13" i="31"/>
  <c r="W13" i="29"/>
  <c r="W13" i="30"/>
  <c r="W13" i="28"/>
  <c r="W13" i="26"/>
  <c r="W13" i="27"/>
  <c r="W13" i="24"/>
  <c r="W13" i="25"/>
  <c r="W13" i="23"/>
  <c r="W13" i="22"/>
  <c r="W13" i="21"/>
  <c r="W13" i="19"/>
  <c r="W13" i="20"/>
  <c r="W13" i="18"/>
  <c r="W13" i="17"/>
  <c r="W13" i="16"/>
  <c r="E25" i="11"/>
  <c r="E21" i="11"/>
  <c r="E20" i="11"/>
  <c r="E19" i="11"/>
  <c r="E18" i="11"/>
  <c r="K20" i="11"/>
  <c r="E14" i="11"/>
  <c r="G20" i="11"/>
  <c r="E24" i="11"/>
  <c r="K19" i="11"/>
  <c r="K18" i="11"/>
  <c r="G19" i="11"/>
  <c r="E23" i="11"/>
  <c r="I20" i="11"/>
  <c r="I19" i="11"/>
  <c r="I18" i="11"/>
  <c r="E22" i="11"/>
  <c r="G18" i="11"/>
  <c r="S12" i="11"/>
  <c r="K12" i="11"/>
  <c r="U11" i="11"/>
  <c r="M11" i="11"/>
  <c r="E11" i="11"/>
  <c r="O10" i="11"/>
  <c r="G10" i="11"/>
  <c r="L4" i="11"/>
  <c r="G3" i="11"/>
  <c r="G4" i="11"/>
  <c r="O12" i="11"/>
  <c r="G12" i="11"/>
  <c r="Q11" i="11"/>
  <c r="I11" i="11"/>
  <c r="S10" i="11"/>
  <c r="K10" i="11"/>
  <c r="S5" i="11"/>
  <c r="S3" i="11"/>
  <c r="U12" i="11"/>
  <c r="M12" i="11"/>
  <c r="E12" i="11"/>
  <c r="O11" i="11"/>
  <c r="G11" i="11"/>
  <c r="Q10" i="11"/>
  <c r="I10" i="11"/>
  <c r="N5" i="11"/>
  <c r="N3" i="11"/>
  <c r="Q12" i="11"/>
  <c r="I12" i="11"/>
  <c r="S11" i="11"/>
  <c r="K11" i="11"/>
  <c r="U10" i="11"/>
  <c r="M10" i="11"/>
  <c r="E10" i="11"/>
  <c r="U13" i="11" l="1"/>
  <c r="S13" i="11"/>
  <c r="O13" i="11"/>
  <c r="K13" i="11"/>
  <c r="M13" i="11"/>
  <c r="G13" i="11"/>
  <c r="Q13" i="11"/>
  <c r="I13" i="11"/>
  <c r="E13" i="11"/>
  <c r="W12" i="11"/>
  <c r="W11" i="11"/>
  <c r="W10" i="11"/>
  <c r="W13" i="11" l="1"/>
  <c r="Z26" i="11"/>
  <c r="Z26" i="19"/>
  <c r="Z26" i="23"/>
  <c r="Z26" i="27"/>
  <c r="Z26" i="31"/>
  <c r="Z26" i="35"/>
  <c r="Z26" i="39"/>
  <c r="Z26" i="43"/>
  <c r="Z26" i="47"/>
  <c r="Z26" i="51"/>
  <c r="Z26" i="55"/>
  <c r="Z26" i="59"/>
  <c r="Z26" i="20"/>
  <c r="Z26" i="24"/>
  <c r="Z26" i="28"/>
  <c r="Z26" i="32"/>
  <c r="Z26" i="36"/>
  <c r="Z26" i="40"/>
  <c r="Z26" i="44"/>
  <c r="Z26" i="48"/>
  <c r="Z26" i="52"/>
  <c r="Z26" i="56"/>
  <c r="Z26" i="17"/>
  <c r="Z26" i="21"/>
  <c r="Z26" i="25"/>
  <c r="Z26" i="29"/>
  <c r="Z26" i="33"/>
  <c r="Z26" i="37"/>
  <c r="Z26" i="41"/>
  <c r="Z26" i="45"/>
  <c r="Z26" i="49"/>
  <c r="Z26" i="53"/>
  <c r="Z26" i="57"/>
  <c r="Z26" i="18"/>
  <c r="Z26" i="22"/>
  <c r="Z26" i="26"/>
  <c r="Z26" i="30"/>
  <c r="Z26" i="34"/>
  <c r="Z26" i="38"/>
  <c r="Z26" i="42"/>
  <c r="Z26" i="46"/>
  <c r="Z26" i="50"/>
  <c r="Z26" i="54"/>
  <c r="Z26" i="5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<sst xmlns="http://schemas.openxmlformats.org/spreadsheetml/2006/main" count="2883" uniqueCount="198">
  <si>
    <t>氏　名</t>
  </si>
  <si>
    <t>必 修 教 科 の 評 定</t>
  </si>
  <si>
    <t>社　会</t>
  </si>
  <si>
    <t>数　学</t>
  </si>
  <si>
    <t>理　科</t>
  </si>
  <si>
    <t>音　楽</t>
  </si>
  <si>
    <t>美　術</t>
  </si>
  <si>
    <t>保健体育</t>
  </si>
  <si>
    <t>外国語</t>
  </si>
  <si>
    <t>合　計</t>
  </si>
  <si>
    <t>出欠の記録</t>
  </si>
  <si>
    <t>特別活動の記録</t>
  </si>
  <si>
    <t>学級活動</t>
  </si>
  <si>
    <t>学校行事</t>
  </si>
  <si>
    <t>第１学年</t>
    <rPh sb="0" eb="1">
      <t>ダイ</t>
    </rPh>
    <rPh sb="2" eb="4">
      <t>ガクネン</t>
    </rPh>
    <phoneticPr fontId="2"/>
  </si>
  <si>
    <t>第２学年</t>
    <rPh sb="0" eb="1">
      <t>ダイ</t>
    </rPh>
    <rPh sb="2" eb="4">
      <t>ガクネン</t>
    </rPh>
    <phoneticPr fontId="2"/>
  </si>
  <si>
    <t>第３学年</t>
    <rPh sb="0" eb="1">
      <t>ダイ</t>
    </rPh>
    <rPh sb="2" eb="4">
      <t>ガクネン</t>
    </rPh>
    <phoneticPr fontId="2"/>
  </si>
  <si>
    <t>学年</t>
    <rPh sb="0" eb="2">
      <t>ガクネン</t>
    </rPh>
    <phoneticPr fontId="2"/>
  </si>
  <si>
    <t>印</t>
    <rPh sb="0" eb="1">
      <t>イン</t>
    </rPh>
    <phoneticPr fontId="2"/>
  </si>
  <si>
    <t>全学年の計</t>
    <rPh sb="0" eb="1">
      <t>ゼン</t>
    </rPh>
    <rPh sb="1" eb="3">
      <t>ガクネン</t>
    </rPh>
    <phoneticPr fontId="2"/>
  </si>
  <si>
    <t>欠  席  の  主  な  理  由  等</t>
    <rPh sb="21" eb="22">
      <t>トウ</t>
    </rPh>
    <phoneticPr fontId="2"/>
  </si>
  <si>
    <t>　　 教科 
学年</t>
    <rPh sb="3" eb="5">
      <t>キョウカ</t>
    </rPh>
    <rPh sb="9" eb="11">
      <t>ガクネン</t>
    </rPh>
    <phoneticPr fontId="2"/>
  </si>
  <si>
    <t>特記事項</t>
    <rPh sb="0" eb="2">
      <t>トッキ</t>
    </rPh>
    <rPh sb="2" eb="4">
      <t>ジコウ</t>
    </rPh>
    <phoneticPr fontId="2"/>
  </si>
  <si>
    <t>ふりがな</t>
    <phoneticPr fontId="2"/>
  </si>
  <si>
    <t>性別</t>
    <phoneticPr fontId="2"/>
  </si>
  <si>
    <t>学籍の記録</t>
    <phoneticPr fontId="2"/>
  </si>
  <si>
    <t>教科の学習の記録</t>
    <phoneticPr fontId="2"/>
  </si>
  <si>
    <t>第１学年</t>
    <phoneticPr fontId="2"/>
  </si>
  <si>
    <t>第２学年</t>
    <phoneticPr fontId="2"/>
  </si>
  <si>
    <t>第３学年</t>
    <phoneticPr fontId="2"/>
  </si>
  <si>
    <t>技術･家庭</t>
  </si>
  <si>
    <t>備考</t>
    <phoneticPr fontId="2"/>
  </si>
  <si>
    <t>記載責任者</t>
    <rPh sb="0" eb="2">
      <t>キサイ</t>
    </rPh>
    <rPh sb="2" eb="5">
      <t>セキニンシャ</t>
    </rPh>
    <phoneticPr fontId="2"/>
  </si>
  <si>
    <t>職　氏名</t>
    <rPh sb="0" eb="1">
      <t>ショク</t>
    </rPh>
    <rPh sb="2" eb="4">
      <t>シメイ</t>
    </rPh>
    <phoneticPr fontId="2"/>
  </si>
  <si>
    <t>調 　　　査　　 　書</t>
    <phoneticPr fontId="2"/>
  </si>
  <si>
    <t>国　語</t>
    <phoneticPr fontId="2"/>
  </si>
  <si>
    <t>本書の記載事項に誤りがないこと及び貴校に応募する資格があることを証明する。</t>
    <rPh sb="15" eb="16">
      <t>オヨ</t>
    </rPh>
    <rPh sb="17" eb="19">
      <t>キコウ</t>
    </rPh>
    <rPh sb="20" eb="22">
      <t>オウボ</t>
    </rPh>
    <rPh sb="24" eb="26">
      <t>シカク</t>
    </rPh>
    <rPh sb="32" eb="34">
      <t>ショウメイ</t>
    </rPh>
    <phoneticPr fontId="2"/>
  </si>
  <si>
    <t>性別</t>
    <rPh sb="0" eb="2">
      <t>セイベツ</t>
    </rPh>
    <phoneticPr fontId="2"/>
  </si>
  <si>
    <t>入学</t>
    <phoneticPr fontId="2"/>
  </si>
  <si>
    <t>転入学</t>
    <phoneticPr fontId="2"/>
  </si>
  <si>
    <t>卒業</t>
    <rPh sb="0" eb="2">
      <t>ソツギョウ</t>
    </rPh>
    <phoneticPr fontId="2"/>
  </si>
  <si>
    <t>卒業見込み</t>
    <rPh sb="0" eb="2">
      <t>ソツギョウ</t>
    </rPh>
    <rPh sb="2" eb="4">
      <t>ミコミ</t>
    </rPh>
    <phoneticPr fontId="2"/>
  </si>
  <si>
    <t>学籍の記録（１）</t>
    <rPh sb="0" eb="1">
      <t>ガク</t>
    </rPh>
    <rPh sb="1" eb="2">
      <t>セキ</t>
    </rPh>
    <rPh sb="3" eb="5">
      <t>キロク</t>
    </rPh>
    <phoneticPr fontId="2"/>
  </si>
  <si>
    <t>学籍の記録（２）</t>
    <rPh sb="0" eb="1">
      <t>ガク</t>
    </rPh>
    <rPh sb="1" eb="2">
      <t>セキ</t>
    </rPh>
    <rPh sb="3" eb="5">
      <t>キロク</t>
    </rPh>
    <phoneticPr fontId="2"/>
  </si>
  <si>
    <t>教科の学習の記録</t>
  </si>
  <si>
    <t>国　語</t>
  </si>
  <si>
    <t>教科の学習の記録</t>
    <rPh sb="0" eb="2">
      <t>キョウカ</t>
    </rPh>
    <rPh sb="3" eb="5">
      <t>ガクシュウ</t>
    </rPh>
    <rPh sb="6" eb="8">
      <t>キロク</t>
    </rPh>
    <phoneticPr fontId="2"/>
  </si>
  <si>
    <t>部活動の記録</t>
    <rPh sb="0" eb="3">
      <t>ブカツドウ</t>
    </rPh>
    <rPh sb="4" eb="6">
      <t>キロク</t>
    </rPh>
    <phoneticPr fontId="2"/>
  </si>
  <si>
    <t>特記事項</t>
    <rPh sb="0" eb="4">
      <t>トッキジコウ</t>
    </rPh>
    <phoneticPr fontId="2"/>
  </si>
  <si>
    <t>受検番号</t>
    <phoneticPr fontId="2"/>
  </si>
  <si>
    <t>生徒会活動</t>
    <phoneticPr fontId="2"/>
  </si>
  <si>
    <t>部活動等の記録　</t>
    <rPh sb="3" eb="4">
      <t>トウ</t>
    </rPh>
    <rPh sb="5" eb="6">
      <t>キ</t>
    </rPh>
    <rPh sb="6" eb="7">
      <t>ロク</t>
    </rPh>
    <phoneticPr fontId="2"/>
  </si>
  <si>
    <t>入学</t>
  </si>
  <si>
    <t>を選択↓</t>
    <rPh sb="1" eb="3">
      <t>センタク</t>
    </rPh>
    <phoneticPr fontId="2"/>
  </si>
  <si>
    <t>※　評価できない場合は「／」(全角)を入力してください</t>
    <rPh sb="15" eb="17">
      <t>ゼンカク</t>
    </rPh>
    <phoneticPr fontId="2"/>
  </si>
  <si>
    <t>第　１　学　年</t>
    <rPh sb="0" eb="1">
      <t>ダイ</t>
    </rPh>
    <rPh sb="4" eb="5">
      <t>ガク</t>
    </rPh>
    <rPh sb="6" eb="7">
      <t>ネン</t>
    </rPh>
    <phoneticPr fontId="2"/>
  </si>
  <si>
    <t>第　２　学　年</t>
    <rPh sb="0" eb="1">
      <t>ダイ</t>
    </rPh>
    <rPh sb="4" eb="5">
      <t>ガク</t>
    </rPh>
    <rPh sb="6" eb="7">
      <t>ネン</t>
    </rPh>
    <phoneticPr fontId="2"/>
  </si>
  <si>
    <t>第　３　学　年</t>
    <rPh sb="0" eb="1">
      <t>ダイ</t>
    </rPh>
    <rPh sb="4" eb="5">
      <t>ガク</t>
    </rPh>
    <rPh sb="6" eb="7">
      <t>ネン</t>
    </rPh>
    <phoneticPr fontId="2"/>
  </si>
  <si>
    <t>※　特になければ「特記事項なし」と入力してください</t>
    <rPh sb="2" eb="3">
      <t>トク</t>
    </rPh>
    <rPh sb="9" eb="11">
      <t>トッキ</t>
    </rPh>
    <rPh sb="11" eb="13">
      <t>ジコウ</t>
    </rPh>
    <rPh sb="17" eb="19">
      <t>ニュウリョク</t>
    </rPh>
    <phoneticPr fontId="2"/>
  </si>
  <si>
    <t>➝</t>
    <phoneticPr fontId="2"/>
  </si>
  <si>
    <t>西暦で入力</t>
    <phoneticPr fontId="2"/>
  </si>
  <si>
    <t>職</t>
    <rPh sb="0" eb="1">
      <t>ショク</t>
    </rPh>
    <phoneticPr fontId="2"/>
  </si>
  <si>
    <t>教諭</t>
    <rPh sb="0" eb="2">
      <t>キョウユ</t>
    </rPh>
    <phoneticPr fontId="2"/>
  </si>
  <si>
    <t>記載責任者（担任）氏名を入力</t>
    <rPh sb="0" eb="2">
      <t>キサイ</t>
    </rPh>
    <rPh sb="2" eb="5">
      <t>セキニンシャ</t>
    </rPh>
    <rPh sb="6" eb="8">
      <t>タンニン</t>
    </rPh>
    <rPh sb="9" eb="11">
      <t>シメイ</t>
    </rPh>
    <rPh sb="12" eb="14">
      <t>ニュウリョク</t>
    </rPh>
    <phoneticPr fontId="2"/>
  </si>
  <si>
    <t>編入学</t>
    <rPh sb="0" eb="3">
      <t>ヘンニュウガク</t>
    </rPh>
    <phoneticPr fontId="2"/>
  </si>
  <si>
    <t>を選択↓</t>
    <rPh sb="1" eb="4">
      <t>センタクシタ</t>
    </rPh>
    <phoneticPr fontId="2"/>
  </si>
  <si>
    <t>男</t>
    <rPh sb="0" eb="1">
      <t>オトコ</t>
    </rPh>
    <phoneticPr fontId="2"/>
  </si>
  <si>
    <t>女</t>
    <rPh sb="0" eb="1">
      <t>オンナ</t>
    </rPh>
    <phoneticPr fontId="2"/>
  </si>
  <si>
    <t>※　高校記入欄</t>
    <rPh sb="2" eb="4">
      <t>コウコウ</t>
    </rPh>
    <rPh sb="4" eb="6">
      <t>キニュウ</t>
    </rPh>
    <rPh sb="6" eb="7">
      <t>ラン</t>
    </rPh>
    <phoneticPr fontId="2"/>
  </si>
  <si>
    <t>記載責任者</t>
    <rPh sb="0" eb="2">
      <t>キサイ</t>
    </rPh>
    <rPh sb="2" eb="4">
      <t>セキニン</t>
    </rPh>
    <rPh sb="4" eb="5">
      <t>シャ</t>
    </rPh>
    <phoneticPr fontId="2"/>
  </si>
  <si>
    <t>※　欠席日数は、半角数字を入力してください。欠席無しのときは「０」(半角数字ゼロ)を入力してください。</t>
    <rPh sb="8" eb="10">
      <t>ハンカク</t>
    </rPh>
    <rPh sb="10" eb="12">
      <t>スウジ</t>
    </rPh>
    <rPh sb="13" eb="15">
      <t>ニュウリョク</t>
    </rPh>
    <rPh sb="22" eb="24">
      <t>ケッセキ</t>
    </rPh>
    <rPh sb="24" eb="25">
      <t>ナ</t>
    </rPh>
    <rPh sb="34" eb="38">
      <t>ハンカクスウジ</t>
    </rPh>
    <rPh sb="42" eb="44">
      <t>ニュウリョク</t>
    </rPh>
    <phoneticPr fontId="2"/>
  </si>
  <si>
    <t>※　欠席の主な理由等について、特になければ「特記事項なし」と入力してください　　　　　　　　　　　　</t>
    <phoneticPr fontId="2"/>
  </si>
  <si>
    <t>西暦で入力↓</t>
    <rPh sb="3" eb="5">
      <t>ニュウリョク</t>
    </rPh>
    <phoneticPr fontId="2"/>
  </si>
  <si>
    <t>入学年月日を</t>
    <rPh sb="0" eb="2">
      <t>ニュウガク</t>
    </rPh>
    <rPh sb="2" eb="5">
      <t>ネンガッピ</t>
    </rPh>
    <phoneticPr fontId="2"/>
  </si>
  <si>
    <t>を原則反映</t>
    <rPh sb="1" eb="3">
      <t>ゲンソク</t>
    </rPh>
    <rPh sb="3" eb="5">
      <t>ハンエイ</t>
    </rPh>
    <phoneticPr fontId="2"/>
  </si>
  <si>
    <t>転・編入学は</t>
    <phoneticPr fontId="2"/>
  </si>
  <si>
    <t>↓を修正する</t>
    <rPh sb="2" eb="4">
      <t>シュウセイ</t>
    </rPh>
    <phoneticPr fontId="2"/>
  </si>
  <si>
    <t>と左側に自動</t>
    <rPh sb="1" eb="3">
      <t>ヒダリガワ</t>
    </rPh>
    <rPh sb="4" eb="6">
      <t>ジドウ</t>
    </rPh>
    <phoneticPr fontId="2"/>
  </si>
  <si>
    <t>で反映される</t>
    <rPh sb="1" eb="3">
      <t>ハンエイ</t>
    </rPh>
    <phoneticPr fontId="2"/>
  </si>
  <si>
    <t>既卒(卒業)は</t>
    <rPh sb="0" eb="2">
      <t>キソツ</t>
    </rPh>
    <rPh sb="3" eb="5">
      <t>ソツギョウ</t>
    </rPh>
    <phoneticPr fontId="2"/>
  </si>
  <si>
    <t>を原則反映</t>
    <phoneticPr fontId="2"/>
  </si>
  <si>
    <t>卒業年月日を</t>
    <rPh sb="0" eb="2">
      <t>ソツギョウ</t>
    </rPh>
    <rPh sb="2" eb="5">
      <t>ネンガッピ</t>
    </rPh>
    <phoneticPr fontId="2"/>
  </si>
  <si>
    <t>未入力</t>
    <rPh sb="0" eb="3">
      <t>ミニュウリョク</t>
    </rPh>
    <phoneticPr fontId="2"/>
  </si>
  <si>
    <t>でも可</t>
    <rPh sb="2" eb="3">
      <t>カ</t>
    </rPh>
    <phoneticPr fontId="2"/>
  </si>
  <si>
    <t>（48文字×５行）</t>
    <rPh sb="3" eb="5">
      <t>モジ</t>
    </rPh>
    <rPh sb="7" eb="8">
      <t>ギョウ</t>
    </rPh>
    <phoneticPr fontId="2"/>
  </si>
  <si>
    <r>
      <t>学級活動</t>
    </r>
    <r>
      <rPr>
        <sz val="10"/>
        <color rgb="FFFF0000"/>
        <rFont val="ＭＳ 明朝"/>
        <family val="1"/>
        <charset val="128"/>
      </rPr>
      <t>（48文字×３行）</t>
    </r>
    <phoneticPr fontId="2"/>
  </si>
  <si>
    <r>
      <t>生徒会活動</t>
    </r>
    <r>
      <rPr>
        <sz val="9"/>
        <color rgb="FFFF0000"/>
        <rFont val="ＭＳ 明朝"/>
        <family val="1"/>
        <charset val="128"/>
      </rPr>
      <t>（48文字×３行）</t>
    </r>
    <phoneticPr fontId="2"/>
  </si>
  <si>
    <r>
      <t>学校行事</t>
    </r>
    <r>
      <rPr>
        <sz val="10"/>
        <color rgb="FFFF0000"/>
        <rFont val="ＭＳ 明朝"/>
        <family val="1"/>
        <charset val="128"/>
      </rPr>
      <t>（48文字×３行）</t>
    </r>
    <phoneticPr fontId="2"/>
  </si>
  <si>
    <t>備考（48文字×５行）</t>
    <rPh sb="0" eb="2">
      <t>ビコウ</t>
    </rPh>
    <phoneticPr fontId="2"/>
  </si>
  <si>
    <t>⓪学校関係データ入力</t>
    <rPh sb="1" eb="3">
      <t>ガッコウ</t>
    </rPh>
    <rPh sb="3" eb="5">
      <t>カンケイ</t>
    </rPh>
    <rPh sb="8" eb="10">
      <t>ニュウリョク</t>
    </rPh>
    <phoneticPr fontId="2"/>
  </si>
  <si>
    <t>で入力された内容が反映されています</t>
    <rPh sb="1" eb="3">
      <t>ニュウリョク</t>
    </rPh>
    <rPh sb="6" eb="8">
      <t>ナイヨウ</t>
    </rPh>
    <rPh sb="9" eb="11">
      <t>ハンエイ</t>
    </rPh>
    <phoneticPr fontId="2"/>
  </si>
  <si>
    <t>①生徒データ入力</t>
    <rPh sb="1" eb="3">
      <t>セイト</t>
    </rPh>
    <rPh sb="6" eb="8">
      <t>ニュウリョク</t>
    </rPh>
    <phoneticPr fontId="2"/>
  </si>
  <si>
    <t>で入力された内容が反映されています。</t>
    <rPh sb="1" eb="3">
      <t>ニュウリョク</t>
    </rPh>
    <rPh sb="6" eb="8">
      <t>ナイヨウ</t>
    </rPh>
    <rPh sb="9" eb="11">
      <t>ハンエイ</t>
    </rPh>
    <phoneticPr fontId="2"/>
  </si>
  <si>
    <t>調査書のこの行より下は、</t>
    <rPh sb="0" eb="3">
      <t>チョウサショ</t>
    </rPh>
    <rPh sb="6" eb="7">
      <t>ギョウ</t>
    </rPh>
    <rPh sb="9" eb="10">
      <t>シタ</t>
    </rPh>
    <phoneticPr fontId="2"/>
  </si>
  <si>
    <t>①生徒データ入力へ</t>
    <rPh sb="1" eb="3">
      <t>セイト</t>
    </rPh>
    <rPh sb="6" eb="8">
      <t>ニュウリョク</t>
    </rPh>
    <phoneticPr fontId="2"/>
  </si>
  <si>
    <t>※　コピーペーストの貼り付けは「値」貼り付けしてください。</t>
    <rPh sb="10" eb="11">
      <t>ハ</t>
    </rPh>
    <rPh sb="12" eb="13">
      <t>ツ</t>
    </rPh>
    <rPh sb="16" eb="17">
      <t>アタイ</t>
    </rPh>
    <rPh sb="18" eb="19">
      <t>ハ</t>
    </rPh>
    <rPh sb="20" eb="21">
      <t>ツ</t>
    </rPh>
    <phoneticPr fontId="2"/>
  </si>
  <si>
    <t>出力用 (1)</t>
    <rPh sb="0" eb="2">
      <t>シュツリョク</t>
    </rPh>
    <phoneticPr fontId="2"/>
  </si>
  <si>
    <t>出力用 (2)</t>
  </si>
  <si>
    <t>出力用 (3)</t>
  </si>
  <si>
    <t>出力用 (4)</t>
  </si>
  <si>
    <t>出力用 (5)</t>
  </si>
  <si>
    <t>出力用 (6)</t>
  </si>
  <si>
    <t>出力用 (7)</t>
  </si>
  <si>
    <t>出力用 (8)</t>
  </si>
  <si>
    <t>出力用 (9)</t>
  </si>
  <si>
    <t>出力用 (10)</t>
  </si>
  <si>
    <t>出力用 (11)</t>
  </si>
  <si>
    <t>出力用 (12)</t>
  </si>
  <si>
    <t>出力用 (13)</t>
  </si>
  <si>
    <t>出力用 (14)</t>
  </si>
  <si>
    <t>出力用 (15)</t>
  </si>
  <si>
    <t>出力用 (16)</t>
  </si>
  <si>
    <t>出力用 (17)</t>
  </si>
  <si>
    <t>出力用 (18)</t>
  </si>
  <si>
    <t>出力用 (19)</t>
  </si>
  <si>
    <t>出力用 (20)</t>
  </si>
  <si>
    <t>出力用 (21)</t>
  </si>
  <si>
    <t>出力用 (22)</t>
  </si>
  <si>
    <t>出力用 (23)</t>
  </si>
  <si>
    <t>出力用 (24)</t>
  </si>
  <si>
    <t>出力用 (25)</t>
  </si>
  <si>
    <t>出力用 (26)</t>
  </si>
  <si>
    <t>出力用 (27)</t>
  </si>
  <si>
    <t>出力用 (28)</t>
  </si>
  <si>
    <t>出力用 (29)</t>
  </si>
  <si>
    <t>出力用 (30)</t>
  </si>
  <si>
    <t>出力用 (31)</t>
  </si>
  <si>
    <t>出力用 (32)</t>
  </si>
  <si>
    <t>出力用 (33)</t>
  </si>
  <si>
    <t>出力用 (34)</t>
  </si>
  <si>
    <t>出力用 (35)</t>
  </si>
  <si>
    <t>出力用 (36)</t>
  </si>
  <si>
    <t>出力用 (37)</t>
  </si>
  <si>
    <t>出力用 (38)</t>
  </si>
  <si>
    <t>出力用 (39)</t>
  </si>
  <si>
    <t>出力用 (40)</t>
  </si>
  <si>
    <t>出力用 (41)</t>
  </si>
  <si>
    <t>出力用 (42)</t>
  </si>
  <si>
    <t>出力用 (43)</t>
  </si>
  <si>
    <t>出力用 (44)</t>
  </si>
  <si>
    <t>出力用 (45)</t>
  </si>
  <si>
    <t>長</t>
    <rPh sb="0" eb="1">
      <t>チョウ</t>
    </rPh>
    <phoneticPr fontId="2"/>
  </si>
  <si>
    <t>１．　中学校名・校長氏名を入力</t>
    <rPh sb="3" eb="6">
      <t>チュウガッコウ</t>
    </rPh>
    <rPh sb="6" eb="7">
      <t>メイ</t>
    </rPh>
    <rPh sb="8" eb="10">
      <t>コウチョウ</t>
    </rPh>
    <rPh sb="10" eb="12">
      <t>シメイ</t>
    </rPh>
    <rPh sb="13" eb="15">
      <t>ニュウリョク</t>
    </rPh>
    <phoneticPr fontId="2"/>
  </si>
  <si>
    <t>２．　発行年月日を入力</t>
    <rPh sb="3" eb="5">
      <t>ハッコウ</t>
    </rPh>
    <rPh sb="5" eb="8">
      <t>ネンガッピ</t>
    </rPh>
    <rPh sb="9" eb="11">
      <t>ニュウリョク</t>
    </rPh>
    <phoneticPr fontId="2"/>
  </si>
  <si>
    <t>３．　記載責任者を入力</t>
    <phoneticPr fontId="2"/>
  </si>
  <si>
    <t>校長氏名</t>
    <rPh sb="0" eb="2">
      <t>コウチョウ</t>
    </rPh>
    <rPh sb="2" eb="4">
      <t>シメイ</t>
    </rPh>
    <phoneticPr fontId="2"/>
  </si>
  <si>
    <t>出力用シート
に移動
(↓クリック)</t>
    <rPh sb="0" eb="3">
      <t>シュツリョクヨウ</t>
    </rPh>
    <rPh sb="8" eb="10">
      <t>イドウ</t>
    </rPh>
    <phoneticPr fontId="2"/>
  </si>
  <si>
    <t>※　もし、文字数を増やしたり、文字の拡大・縮小をしたい場合は、個別の出力用シートの見出し（シートの下についている見出し。シート名タブとも言います）を右クリックして「シート保護の解除」を押すとシートの編集ができます。”文字の大きさの変更”や”折り返して全体を表示する”などで編集が可能です。</t>
  </si>
  <si>
    <t>記載責任者(担任)を反映</t>
    <rPh sb="0" eb="2">
      <t>キサイ</t>
    </rPh>
    <rPh sb="2" eb="5">
      <t>セキニンシャ</t>
    </rPh>
    <rPh sb="6" eb="8">
      <t>タンニン</t>
    </rPh>
    <rPh sb="10" eb="12">
      <t>ハンエイ</t>
    </rPh>
    <phoneticPr fontId="2"/>
  </si>
  <si>
    <t>で入力したクラス・職・</t>
    <rPh sb="1" eb="3">
      <t>ニュウリョク</t>
    </rPh>
    <rPh sb="9" eb="10">
      <t>ショク</t>
    </rPh>
    <phoneticPr fontId="2"/>
  </si>
  <si>
    <t>氏名</t>
    <rPh sb="0" eb="2">
      <t>シメイ</t>
    </rPh>
    <phoneticPr fontId="2"/>
  </si>
  <si>
    <t>20文字×１行</t>
    <phoneticPr fontId="2"/>
  </si>
  <si>
    <t>（20文字以上の場合は、</t>
    <rPh sb="3" eb="7">
      <t>モジイジョウ</t>
    </rPh>
    <rPh sb="8" eb="10">
      <t>バアイ</t>
    </rPh>
    <phoneticPr fontId="2"/>
  </si>
  <si>
    <t>　上記３番目の※を参考に</t>
  </si>
  <si>
    <t>　上記３番目の※を参考に</t>
    <phoneticPr fontId="2"/>
  </si>
  <si>
    <t>　対応をお願いします）</t>
  </si>
  <si>
    <t>　対応をお願いします）</t>
    <phoneticPr fontId="2"/>
  </si>
  <si>
    <t>※　評価できない場合は「／」(全角スラッシュ)を入力してください</t>
    <rPh sb="15" eb="17">
      <t>ゼンカク</t>
    </rPh>
    <phoneticPr fontId="2"/>
  </si>
  <si>
    <t>校長</t>
    <rPh sb="0" eb="2">
      <t>コウチョウチョウ</t>
    </rPh>
    <phoneticPr fontId="2"/>
  </si>
  <si>
    <t>※　切り取り・挿入はしないでください。</t>
    <rPh sb="7" eb="9">
      <t>ソウニュウ</t>
    </rPh>
    <phoneticPr fontId="2"/>
  </si>
  <si>
    <t>（48文字×７行）</t>
    <rPh sb="3" eb="5">
      <t>モジ</t>
    </rPh>
    <rPh sb="7" eb="8">
      <t>ギョウ</t>
    </rPh>
    <phoneticPr fontId="2"/>
  </si>
  <si>
    <t>和暦に自動で変換</t>
    <rPh sb="0" eb="2">
      <t>ワレキ</t>
    </rPh>
    <rPh sb="3" eb="5">
      <t>ジドウ</t>
    </rPh>
    <rPh sb="6" eb="8">
      <t>ヘンカン</t>
    </rPh>
    <phoneticPr fontId="2"/>
  </si>
  <si>
    <r>
      <t>欠席の主な理由等</t>
    </r>
    <r>
      <rPr>
        <sz val="11"/>
        <color rgb="FFFF0000"/>
        <rFont val="ＭＳ ゴシック"/>
        <family val="3"/>
        <charset val="128"/>
      </rPr>
      <t>（34文字×２行）</t>
    </r>
    <rPh sb="7" eb="8">
      <t>トウ</t>
    </rPh>
    <rPh sb="11" eb="13">
      <t>モジ</t>
    </rPh>
    <rPh sb="15" eb="16">
      <t>ギョウ</t>
    </rPh>
    <phoneticPr fontId="2"/>
  </si>
  <si>
    <t>私立協会で</t>
    <rPh sb="0" eb="2">
      <t>シリツ</t>
    </rPh>
    <rPh sb="2" eb="4">
      <t>キョウカイ</t>
    </rPh>
    <phoneticPr fontId="2"/>
  </si>
  <si>
    <t>年度を変更↓</t>
    <rPh sb="0" eb="2">
      <t>ネンド</t>
    </rPh>
    <rPh sb="3" eb="5">
      <t>ヘンコウ</t>
    </rPh>
    <phoneticPr fontId="2"/>
  </si>
  <si>
    <t>（令和9年度入試用）</t>
    <rPh sb="1" eb="3">
      <t>レイワ</t>
    </rPh>
    <rPh sb="4" eb="6">
      <t>ネンド</t>
    </rPh>
    <rPh sb="6" eb="9">
      <t>ニュウシヨウ</t>
    </rPh>
    <phoneticPr fontId="2"/>
  </si>
  <si>
    <t>で入力された内容が調査書のこの項目まで反映されています。</t>
    <rPh sb="1" eb="3">
      <t>ニュウリョク</t>
    </rPh>
    <rPh sb="6" eb="8">
      <t>ナイヨウ</t>
    </rPh>
    <rPh sb="9" eb="12">
      <t>チョウサショ</t>
    </rPh>
    <rPh sb="15" eb="17">
      <t>コウモク</t>
    </rPh>
    <rPh sb="19" eb="21">
      <t>ハンエイ</t>
    </rPh>
    <phoneticPr fontId="2"/>
  </si>
  <si>
    <t>出席番号</t>
    <rPh sb="0" eb="2">
      <t>シュッセキ</t>
    </rPh>
    <rPh sb="2" eb="4">
      <t>バンゴウ</t>
    </rPh>
    <phoneticPr fontId="2"/>
  </si>
  <si>
    <t>通し番号</t>
    <rPh sb="0" eb="1">
      <t>トオ</t>
    </rPh>
    <rPh sb="2" eb="4">
      <t>バンゴウ</t>
    </rPh>
    <phoneticPr fontId="2"/>
  </si>
  <si>
    <t>千葉　太郎</t>
  </si>
  <si>
    <t>ちば　たろう</t>
  </si>
  <si>
    <t>出力用 (例)</t>
    <rPh sb="0" eb="3">
      <t>シュツリョクヨウ</t>
    </rPh>
    <rPh sb="5" eb="6">
      <t>レイ</t>
    </rPh>
    <phoneticPr fontId="2"/>
  </si>
  <si>
    <t>特記事項なし</t>
    <rPh sb="0" eb="4">
      <t>トッキジコウ</t>
    </rPh>
    <phoneticPr fontId="2"/>
  </si>
  <si>
    <t>学校名（正式名称で入力してください）</t>
    <rPh sb="0" eb="3">
      <t>ガッコウメイ</t>
    </rPh>
    <rPh sb="4" eb="6">
      <t>セイシキ</t>
    </rPh>
    <rPh sb="6" eb="8">
      <t>メイショウ</t>
    </rPh>
    <rPh sb="9" eb="11">
      <t>ニュウリョク</t>
    </rPh>
    <phoneticPr fontId="2"/>
  </si>
  <si>
    <t>学級会計係</t>
    <rPh sb="0" eb="2">
      <t>ガッキュウ</t>
    </rPh>
    <rPh sb="2" eb="4">
      <t>カイケイ</t>
    </rPh>
    <rPh sb="4" eb="5">
      <t>カカリ</t>
    </rPh>
    <phoneticPr fontId="2"/>
  </si>
  <si>
    <t>生徒会会計</t>
    <rPh sb="0" eb="3">
      <t>セイトカイ</t>
    </rPh>
    <rPh sb="3" eb="5">
      <t>カイケイ</t>
    </rPh>
    <phoneticPr fontId="2"/>
  </si>
  <si>
    <t>文化祭会計係</t>
    <rPh sb="0" eb="3">
      <t>ブンカサイ</t>
    </rPh>
    <rPh sb="3" eb="5">
      <t>カイケイ</t>
    </rPh>
    <rPh sb="5" eb="6">
      <t>カカリ</t>
    </rPh>
    <phoneticPr fontId="2"/>
  </si>
  <si>
    <t>インターアクトクラブ（1～3年　会計係）</t>
    <rPh sb="14" eb="15">
      <t>ネン</t>
    </rPh>
    <rPh sb="16" eb="18">
      <t>カイケイ</t>
    </rPh>
    <rPh sb="18" eb="19">
      <t>カカリ</t>
    </rPh>
    <phoneticPr fontId="2"/>
  </si>
  <si>
    <t>英語検定１級取得</t>
    <rPh sb="0" eb="2">
      <t>エイゴ</t>
    </rPh>
    <rPh sb="2" eb="4">
      <t>ケンテイ</t>
    </rPh>
    <rPh sb="5" eb="6">
      <t>キュウ</t>
    </rPh>
    <rPh sb="6" eb="8">
      <t>シュトク</t>
    </rPh>
    <phoneticPr fontId="2"/>
  </si>
  <si>
    <t>欠席１日は感冒。教室以外の出席は、５月にフリースクールに通った。</t>
    <rPh sb="0" eb="2">
      <t>ケッセキ</t>
    </rPh>
    <rPh sb="3" eb="4">
      <t>ニチ</t>
    </rPh>
    <rPh sb="5" eb="7">
      <t>カンボウ</t>
    </rPh>
    <rPh sb="8" eb="10">
      <t>キョウシツ</t>
    </rPh>
    <rPh sb="10" eb="12">
      <t>イガイ</t>
    </rPh>
    <rPh sb="13" eb="15">
      <t>シュッセキ</t>
    </rPh>
    <rPh sb="18" eb="19">
      <t>ガツ</t>
    </rPh>
    <rPh sb="28" eb="29">
      <t>カヨ</t>
    </rPh>
    <phoneticPr fontId="2"/>
  </si>
  <si>
    <t>欠席２日は感冒。教室以外の出席は、４月にフリースクールに通った。</t>
    <rPh sb="0" eb="2">
      <t>ケッセキ</t>
    </rPh>
    <rPh sb="3" eb="4">
      <t>ニチ</t>
    </rPh>
    <rPh sb="5" eb="7">
      <t>カンボウ</t>
    </rPh>
    <rPh sb="8" eb="10">
      <t>キョウシツ</t>
    </rPh>
    <rPh sb="10" eb="12">
      <t>イガイ</t>
    </rPh>
    <rPh sb="13" eb="15">
      <t>シュッセキ</t>
    </rPh>
    <rPh sb="18" eb="19">
      <t>ガツ</t>
    </rPh>
    <rPh sb="28" eb="29">
      <t>カヨ</t>
    </rPh>
    <phoneticPr fontId="2"/>
  </si>
  <si>
    <t>欠席３日は感冒。</t>
    <rPh sb="3" eb="4">
      <t>ニチ</t>
    </rPh>
    <rPh sb="5" eb="7">
      <t>カンボウ</t>
    </rPh>
    <phoneticPr fontId="2"/>
  </si>
  <si>
    <t>４．生徒情報を入力</t>
    <rPh sb="2" eb="4">
      <t>セイト</t>
    </rPh>
    <rPh sb="4" eb="6">
      <t>ジョウホウ</t>
    </rPh>
    <rPh sb="7" eb="9">
      <t>ニュウリョク</t>
    </rPh>
    <phoneticPr fontId="2"/>
  </si>
  <si>
    <t>５．シートに移動して印刷</t>
    <rPh sb="6" eb="8">
      <t>イドウ</t>
    </rPh>
    <rPh sb="10" eb="12">
      <t>インサツ</t>
    </rPh>
    <phoneticPr fontId="2"/>
  </si>
  <si>
    <t>一般社団法人　千葉県私立中学高等学校協会　標準様式（令和9年度入試用）</t>
  </si>
  <si>
    <t>平成・令和　　年　　月</t>
    <rPh sb="0" eb="2">
      <t>ヘイセイ</t>
    </rPh>
    <rPh sb="3" eb="5">
      <t>レイワ</t>
    </rPh>
    <rPh sb="7" eb="8">
      <t>ネン</t>
    </rPh>
    <rPh sb="10" eb="11">
      <t>ツキ</t>
    </rPh>
    <phoneticPr fontId="2"/>
  </si>
  <si>
    <t>入学 ・ 転入学 ・ 編入学</t>
    <rPh sb="5" eb="8">
      <t>テンニュウガク</t>
    </rPh>
    <rPh sb="11" eb="14">
      <t>ヘンニュウガク</t>
    </rPh>
    <phoneticPr fontId="2"/>
  </si>
  <si>
    <t>卒業見込み ・ 卒業</t>
    <rPh sb="8" eb="10">
      <t>ソツギョウ</t>
    </rPh>
    <phoneticPr fontId="2"/>
  </si>
  <si>
    <t>令和　　年　　月　　日</t>
    <rPh sb="0" eb="2">
      <t>レイワ</t>
    </rPh>
    <rPh sb="4" eb="5">
      <t>ネン</t>
    </rPh>
    <rPh sb="7" eb="8">
      <t>ガツ</t>
    </rPh>
    <rPh sb="10" eb="11">
      <t>ヒ</t>
    </rPh>
    <phoneticPr fontId="2"/>
  </si>
  <si>
    <t>中学校長</t>
    <rPh sb="0" eb="2">
      <t>チュウガク</t>
    </rPh>
    <phoneticPr fontId="2"/>
  </si>
  <si>
    <t>様式１（Ａ４判縦長)</t>
    <rPh sb="0" eb="2">
      <t>ヨウシキ</t>
    </rPh>
    <rPh sb="6" eb="7">
      <t>バン</t>
    </rPh>
    <rPh sb="7" eb="9">
      <t>タテナガ</t>
    </rPh>
    <phoneticPr fontId="2"/>
  </si>
  <si>
    <t>出席日数</t>
    <rPh sb="0" eb="2">
      <t>シュッセキ</t>
    </rPh>
    <phoneticPr fontId="2"/>
  </si>
  <si>
    <t>欠席日数</t>
    <rPh sb="0" eb="2">
      <t>ケッセキ</t>
    </rPh>
    <rPh sb="2" eb="4">
      <t>ニッスウ</t>
    </rPh>
    <phoneticPr fontId="2"/>
  </si>
  <si>
    <t>うち教室以外の出席日数※</t>
    <rPh sb="2" eb="4">
      <t>キョウシツ</t>
    </rPh>
    <rPh sb="4" eb="6">
      <t>イガイ</t>
    </rPh>
    <rPh sb="7" eb="9">
      <t>シュッセキ</t>
    </rPh>
    <rPh sb="9" eb="11">
      <t>ニッスウ</t>
    </rPh>
    <phoneticPr fontId="2"/>
  </si>
  <si>
    <t>※　特になければ「特記事項なし」と入力してください</t>
  </si>
  <si>
    <t>表示様式(年度)</t>
    <rPh sb="0" eb="2">
      <t>ヒョウジ</t>
    </rPh>
    <rPh sb="2" eb="4">
      <t>ヨウシキ</t>
    </rPh>
    <rPh sb="5" eb="7">
      <t>ネンド</t>
    </rPh>
    <phoneticPr fontId="2"/>
  </si>
  <si>
    <t>※「教室以外の出席日数」とは、出席日数のうち、別室・保健室・通級・オンライン等で出席扱いとした日数</t>
    <rPh sb="2" eb="4">
      <t>キョウシツ</t>
    </rPh>
    <rPh sb="4" eb="6">
      <t>イガイ</t>
    </rPh>
    <rPh sb="7" eb="9">
      <t>シュッセキ</t>
    </rPh>
    <rPh sb="9" eb="11">
      <t>ニッスウ</t>
    </rPh>
    <rPh sb="15" eb="17">
      <t>シュッセキ</t>
    </rPh>
    <rPh sb="17" eb="19">
      <t>ニッスウ</t>
    </rPh>
    <rPh sb="23" eb="25">
      <t>ベッシツ</t>
    </rPh>
    <rPh sb="26" eb="29">
      <t>ホケンシツ</t>
    </rPh>
    <rPh sb="30" eb="32">
      <t>ツウキュウ</t>
    </rPh>
    <rPh sb="38" eb="39">
      <t>トウ</t>
    </rPh>
    <rPh sb="40" eb="42">
      <t>シュッセキ</t>
    </rPh>
    <rPh sb="42" eb="43">
      <t>アツカ</t>
    </rPh>
    <rPh sb="47" eb="49">
      <t>ニッスウ</t>
    </rPh>
    <phoneticPr fontId="2"/>
  </si>
  <si>
    <t>私学　花子</t>
    <rPh sb="0" eb="2">
      <t>シガク</t>
    </rPh>
    <rPh sb="3" eb="5">
      <t>ハナコ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</si>
</sst>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numFmt numFmtId="177" formatCode="[$-411]ggge&quot;年&quot;m&quot;月&quot;;@"/>
    <numFmt numFmtId="178" formatCode="yyyy/m/d;@"/>
  </numFmts>
  <fonts count="35">
    <font>
      <sz val="11"/>
      <name val="ＭＳ ゴシック"/>
      <family val="3"/>
      <charset val="128"/>
    </font>
    <font>
      <sz val="10"/>
      <name val="ＭＳ 明朝"/>
      <family val="1"/>
      <charset val="128"/>
    </font>
    <font>
      <sz val="6"/>
      <name val="ＭＳ ゴシック"/>
      <family val="3"/>
      <charset val="128"/>
    </font>
    <font>
      <sz val="20"/>
      <name val="ＭＳ 明朝"/>
      <family val="1"/>
      <charset val="128"/>
    </font>
    <font>
      <sz val="9"/>
      <name val="ＭＳ 明朝"/>
      <family val="1"/>
      <charset val="128"/>
    </font>
    <font>
      <sz val="8"/>
      <name val="ＭＳ 明朝"/>
      <family val="1"/>
      <charset val="128"/>
    </font>
    <font>
      <sz val="14"/>
      <name val="ＭＳ 明朝"/>
      <family val="1"/>
      <charset val="128"/>
    </font>
    <font>
      <sz val="12"/>
      <name val="ＭＳ 明朝"/>
      <family val="1"/>
      <charset val="128"/>
    </font>
    <font>
      <sz val="11"/>
      <name val="ＭＳ 明朝"/>
      <family val="1"/>
      <charset val="128"/>
    </font>
    <font>
      <sz val="9"/>
      <name val="ＭＳ ゴシック"/>
      <family val="3"/>
      <charset val="128"/>
    </font>
    <font>
      <sz val="10"/>
      <color theme="1"/>
      <name val="ＭＳ 明朝"/>
      <family val="1"/>
      <charset val="128"/>
    </font>
    <font>
      <sz val="9"/>
      <color theme="1"/>
      <name val="ＭＳ 明朝"/>
      <family val="1"/>
      <charset val="128"/>
    </font>
    <font>
      <sz val="12"/>
      <color theme="1"/>
      <name val="ＭＳ 明朝"/>
      <family val="1"/>
      <charset val="128"/>
    </font>
    <font>
      <sz val="10"/>
      <name val="ＭＳ ゴシック"/>
      <family val="3"/>
      <charset val="128"/>
    </font>
    <font>
      <sz val="11"/>
      <name val="UD デジタル 教科書体 NK"/>
      <family val="1"/>
      <charset val="128"/>
    </font>
    <font>
      <u/>
      <sz val="11"/>
      <color theme="10"/>
      <name val="ＭＳ ゴシック"/>
      <family val="3"/>
      <charset val="128"/>
    </font>
    <font>
      <sz val="11"/>
      <color rgb="FFFF0000"/>
      <name val="ＭＳ ゴシック"/>
      <family val="3"/>
      <charset val="128"/>
    </font>
    <font>
      <sz val="10"/>
      <color rgb="FFFF0000"/>
      <name val="ＭＳ 明朝"/>
      <family val="1"/>
      <charset val="128"/>
    </font>
    <font>
      <sz val="9"/>
      <color rgb="FFFF0000"/>
      <name val="ＭＳ 明朝"/>
      <family val="1"/>
      <charset val="128"/>
    </font>
    <font>
      <sz val="14"/>
      <name val="ＭＳ ゴシック"/>
      <family val="3"/>
      <charset val="128"/>
    </font>
    <font>
      <sz val="10"/>
      <name val="UD Digi Kyokasho N-B"/>
      <family val="1"/>
      <charset val="128"/>
    </font>
    <font>
      <sz val="11"/>
      <name val="UD Digi Kyokasho N-B"/>
      <family val="1"/>
      <charset val="128"/>
    </font>
    <font>
      <u/>
      <sz val="11"/>
      <color rgb="FF002060"/>
      <name val="UD Digi Kyokasho N-B"/>
      <family val="1"/>
      <charset val="128"/>
    </font>
    <font>
      <sz val="10"/>
      <color theme="0"/>
      <name val="UD Digi Kyokasho N-B"/>
      <family val="1"/>
      <charset val="128"/>
    </font>
    <font>
      <sz val="11"/>
      <color theme="0"/>
      <name val="UD Digi Kyokasho N-B"/>
      <family val="1"/>
      <charset val="128"/>
    </font>
    <font>
      <u/>
      <sz val="10"/>
      <color theme="10"/>
      <name val="UD Digi Kyokasho N-B"/>
      <family val="1"/>
      <charset val="128"/>
    </font>
    <font>
      <sz val="16"/>
      <name val="ＭＳ 明朝"/>
      <family val="1"/>
      <charset val="128"/>
    </font>
    <font>
      <sz val="18"/>
      <name val="ＭＳ 明朝"/>
      <family val="1"/>
      <charset val="128"/>
    </font>
    <font>
      <u/>
      <sz val="11"/>
      <color theme="10"/>
      <name val="UD Digi Kyokasho N-B"/>
      <family val="1"/>
      <charset val="128"/>
    </font>
    <font>
      <sz val="11"/>
      <color rgb="FFFF0000"/>
      <name val="UD Digi Kyokasho N-B"/>
      <family val="1"/>
      <charset val="128"/>
    </font>
    <font>
      <sz val="8"/>
      <name val="ＭＳ ゴシック"/>
      <family val="3"/>
      <charset val="128"/>
    </font>
    <font>
      <sz val="7"/>
      <name val="ＭＳ 明朝"/>
      <family val="1"/>
      <charset val="128"/>
    </font>
    <font>
      <sz val="9"/>
      <name val="UD Digi Kyokasho N-B"/>
      <family val="1"/>
      <charset val="128"/>
    </font>
    <font>
      <sz val="12"/>
      <name val="ＭＳ ゴシック"/>
      <family val="3"/>
      <charset val="128"/>
    </font>
    <font>
      <sz val="7.7"/>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s>
  <borders count="119">
    <border>
      <left/>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right/>
      <top style="medium">
        <color indexed="64"/>
      </top>
      <bottom/>
      <diagonal style="thin">
        <color indexed="64"/>
      </diagonal>
    </border>
    <border>
      <left style="thin">
        <color indexed="64"/>
      </left>
      <right/>
      <top style="medium">
        <color indexed="64"/>
      </top>
      <bottom style="thin">
        <color indexed="64"/>
      </bottom>
      <diagonal/>
    </border>
    <border diagonalDown="1">
      <left/>
      <right/>
      <top/>
      <bottom/>
      <diagonal style="thin">
        <color indexed="64"/>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double">
        <color indexed="64"/>
      </bottom>
      <diagonal/>
    </border>
    <border>
      <left style="medium">
        <color indexed="64"/>
      </left>
      <right style="dotted">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medium">
        <color indexed="64"/>
      </left>
      <right style="medium">
        <color indexed="64"/>
      </right>
      <top style="double">
        <color indexed="64"/>
      </top>
      <bottom style="double">
        <color indexed="64"/>
      </bottom>
      <diagonal/>
    </border>
    <border>
      <left style="thin">
        <color indexed="64"/>
      </left>
      <right style="medium">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thin">
        <color indexed="64"/>
      </left>
      <right/>
      <top/>
      <bottom style="double">
        <color indexed="64"/>
      </bottom>
      <diagonal/>
    </border>
    <border>
      <left style="dotted">
        <color indexed="64"/>
      </left>
      <right/>
      <top/>
      <bottom style="double">
        <color indexed="64"/>
      </bottom>
      <diagonal/>
    </border>
    <border>
      <left style="thin">
        <color indexed="64"/>
      </left>
      <right style="dotted">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cellStyleXfs>
  <cellXfs count="507">
    <xf numFmtId="0" fontId="0" fillId="0" borderId="0" xfId="0"/>
    <xf numFmtId="0" fontId="1" fillId="0" borderId="0" xfId="0" applyFont="1" applyAlignment="1">
      <alignment vertical="center"/>
    </xf>
    <xf numFmtId="0" fontId="1" fillId="0" borderId="0" xfId="0" applyFont="1" applyAlignment="1">
      <alignment horizontal="center" vertical="center" textRotation="255" wrapText="1"/>
    </xf>
    <xf numFmtId="0" fontId="1" fillId="0" borderId="0" xfId="0" applyFont="1" applyAlignment="1">
      <alignment horizontal="justify" vertical="center"/>
    </xf>
    <xf numFmtId="0" fontId="1" fillId="0" borderId="1" xfId="0" applyFont="1" applyBorder="1" applyAlignment="1">
      <alignment horizontal="justify" vertical="center"/>
    </xf>
    <xf numFmtId="0" fontId="1" fillId="0" borderId="2" xfId="0" applyFont="1" applyBorder="1" applyAlignment="1">
      <alignment horizontal="left" vertical="center"/>
    </xf>
    <xf numFmtId="0" fontId="1" fillId="0" borderId="3" xfId="0" applyFont="1" applyBorder="1"/>
    <xf numFmtId="0" fontId="1" fillId="0" borderId="4" xfId="0" applyFont="1" applyBorder="1"/>
    <xf numFmtId="0" fontId="1" fillId="0" borderId="10" xfId="0" applyFont="1" applyBorder="1" applyAlignment="1">
      <alignment horizontal="left"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left" vertical="center"/>
    </xf>
    <xf numFmtId="0" fontId="1" fillId="0" borderId="2" xfId="0" applyFont="1" applyBorder="1"/>
    <xf numFmtId="0" fontId="1" fillId="0" borderId="0" xfId="0" applyFont="1" applyAlignment="1">
      <alignment horizontal="justify" vertical="center" wrapText="1"/>
    </xf>
    <xf numFmtId="0" fontId="1" fillId="0" borderId="15" xfId="0" applyFont="1" applyBorder="1" applyAlignment="1">
      <alignment horizontal="left" vertical="center"/>
    </xf>
    <xf numFmtId="0" fontId="1" fillId="0" borderId="22"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10" xfId="0" applyFont="1" applyBorder="1" applyAlignment="1">
      <alignment horizontal="justify" vertical="center"/>
    </xf>
    <xf numFmtId="0" fontId="0" fillId="0" borderId="0" xfId="0" applyAlignment="1">
      <alignment horizontal="center" vertical="center"/>
    </xf>
    <xf numFmtId="0" fontId="1" fillId="0" borderId="0" xfId="0" applyFont="1"/>
    <xf numFmtId="0" fontId="1" fillId="0" borderId="14" xfId="0" applyFont="1" applyBorder="1" applyAlignment="1">
      <alignment horizontal="justify" vertical="center"/>
    </xf>
    <xf numFmtId="0" fontId="1"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left" vertical="top"/>
    </xf>
    <xf numFmtId="0" fontId="1" fillId="0" borderId="0" xfId="0" applyFont="1" applyAlignment="1">
      <alignment wrapText="1"/>
    </xf>
    <xf numFmtId="0" fontId="0" fillId="0" borderId="0" xfId="0" applyAlignment="1">
      <alignment horizontal="center"/>
    </xf>
    <xf numFmtId="0" fontId="1" fillId="0" borderId="8" xfId="0" applyFont="1" applyBorder="1" applyAlignment="1">
      <alignment horizontal="center" vertical="center"/>
    </xf>
    <xf numFmtId="0" fontId="8" fillId="0" borderId="22" xfId="0" applyFont="1" applyBorder="1"/>
    <xf numFmtId="0" fontId="1" fillId="0" borderId="60" xfId="0" applyFont="1" applyBorder="1" applyAlignment="1">
      <alignment horizontal="center" vertical="center"/>
    </xf>
    <xf numFmtId="0" fontId="8" fillId="0" borderId="61" xfId="0" applyFont="1" applyBorder="1"/>
    <xf numFmtId="0" fontId="8" fillId="0" borderId="60" xfId="0" applyFont="1" applyBorder="1"/>
    <xf numFmtId="0" fontId="8" fillId="0" borderId="23" xfId="0" applyFont="1" applyBorder="1"/>
    <xf numFmtId="0" fontId="8" fillId="0" borderId="54" xfId="0" applyFont="1" applyBorder="1" applyAlignment="1">
      <alignment wrapText="1"/>
    </xf>
    <xf numFmtId="0" fontId="8" fillId="0" borderId="45" xfId="0" applyFont="1" applyBorder="1" applyAlignment="1">
      <alignment wrapText="1"/>
    </xf>
    <xf numFmtId="0" fontId="1" fillId="0" borderId="5" xfId="0" applyFont="1" applyBorder="1" applyAlignment="1">
      <alignment horizontal="center" vertical="distributed" textRotation="255"/>
    </xf>
    <xf numFmtId="0" fontId="1" fillId="0" borderId="45" xfId="0" applyFont="1" applyBorder="1" applyAlignment="1">
      <alignment horizontal="center" vertical="distributed" textRotation="255"/>
    </xf>
    <xf numFmtId="0" fontId="1" fillId="0" borderId="54" xfId="0" applyFont="1" applyBorder="1" applyAlignment="1">
      <alignment horizontal="center" vertical="distributed" textRotation="255"/>
    </xf>
    <xf numFmtId="0" fontId="1" fillId="0" borderId="64" xfId="0" applyFont="1" applyBorder="1" applyAlignment="1">
      <alignment horizontal="center" vertical="distributed" textRotation="255"/>
    </xf>
    <xf numFmtId="0" fontId="4" fillId="0" borderId="54" xfId="0" applyFont="1" applyBorder="1" applyAlignment="1">
      <alignment vertical="distributed" textRotation="255" wrapText="1"/>
    </xf>
    <xf numFmtId="0" fontId="9" fillId="0" borderId="45" xfId="0" applyFont="1" applyBorder="1" applyAlignment="1">
      <alignment vertical="distributed" textRotation="255" wrapText="1"/>
    </xf>
    <xf numFmtId="0" fontId="1" fillId="0" borderId="46" xfId="0" applyFont="1" applyBorder="1" applyAlignment="1">
      <alignment horizontal="center" vertical="distributed" textRotation="255" wrapText="1"/>
    </xf>
    <xf numFmtId="0" fontId="0" fillId="0" borderId="0" xfId="0" applyAlignment="1">
      <alignment vertical="center"/>
    </xf>
    <xf numFmtId="0" fontId="0" fillId="0" borderId="0" xfId="0" applyAlignment="1">
      <alignment horizontal="left" vertical="center"/>
    </xf>
    <xf numFmtId="176" fontId="0" fillId="0" borderId="0" xfId="0" applyNumberFormat="1"/>
    <xf numFmtId="176" fontId="0" fillId="0" borderId="0" xfId="0" applyNumberFormat="1" applyAlignment="1">
      <alignment horizontal="left"/>
    </xf>
    <xf numFmtId="0" fontId="0" fillId="0" borderId="0" xfId="0" applyAlignment="1">
      <alignment vertical="top" wrapText="1"/>
    </xf>
    <xf numFmtId="0" fontId="1" fillId="0" borderId="15" xfId="0" applyFont="1" applyBorder="1" applyAlignment="1">
      <alignment vertical="center" shrinkToFit="1"/>
    </xf>
    <xf numFmtId="0" fontId="1" fillId="0" borderId="13" xfId="0" applyFont="1" applyBorder="1" applyAlignment="1">
      <alignment vertical="center" shrinkToFit="1"/>
    </xf>
    <xf numFmtId="0" fontId="1" fillId="0" borderId="45" xfId="0" applyFont="1" applyBorder="1" applyAlignment="1">
      <alignment vertical="center" shrinkToFit="1"/>
    </xf>
    <xf numFmtId="0" fontId="1" fillId="0" borderId="46" xfId="0" applyFont="1" applyBorder="1" applyAlignment="1">
      <alignment vertical="center" shrinkToFit="1"/>
    </xf>
    <xf numFmtId="0" fontId="1" fillId="0" borderId="14" xfId="0" applyFont="1" applyBorder="1" applyAlignment="1">
      <alignment vertical="center" shrinkToFit="1"/>
    </xf>
    <xf numFmtId="0" fontId="1" fillId="0" borderId="1" xfId="0" applyFont="1" applyBorder="1" applyAlignment="1">
      <alignment vertical="center" shrinkToFit="1"/>
    </xf>
    <xf numFmtId="0" fontId="1" fillId="0" borderId="0" xfId="0" applyFont="1" applyAlignment="1">
      <alignment horizontal="left" vertical="center" wrapText="1"/>
    </xf>
    <xf numFmtId="0" fontId="1" fillId="0" borderId="7" xfId="0" applyFont="1" applyBorder="1" applyAlignment="1">
      <alignment horizontal="center" vertical="center"/>
    </xf>
    <xf numFmtId="0" fontId="19" fillId="0" borderId="0" xfId="0" applyFont="1"/>
    <xf numFmtId="0" fontId="19"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1" fillId="0" borderId="10" xfId="0" applyFont="1" applyBorder="1" applyAlignment="1">
      <alignment vertical="center"/>
    </xf>
    <xf numFmtId="0" fontId="1" fillId="0" borderId="2" xfId="0" applyFont="1" applyBorder="1" applyAlignment="1">
      <alignment vertical="center" wrapText="1"/>
    </xf>
    <xf numFmtId="0" fontId="14" fillId="0" borderId="0" xfId="0" applyFont="1" applyAlignment="1">
      <alignment vertical="center" wrapText="1"/>
    </xf>
    <xf numFmtId="0" fontId="0" fillId="0" borderId="76" xfId="0" applyBorder="1" applyAlignment="1" applyProtection="1">
      <alignment horizontal="center" vertical="center" wrapText="1"/>
      <protection locked="0"/>
    </xf>
    <xf numFmtId="0" fontId="0" fillId="0" borderId="81" xfId="0" applyBorder="1" applyAlignment="1" applyProtection="1">
      <alignment horizontal="left" vertical="top" wrapText="1"/>
      <protection locked="0"/>
    </xf>
    <xf numFmtId="0" fontId="0" fillId="0" borderId="73" xfId="0"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178" fontId="0" fillId="0" borderId="67" xfId="0" applyNumberFormat="1" applyBorder="1" applyAlignment="1" applyProtection="1">
      <alignment horizontal="center" vertical="center"/>
      <protection locked="0"/>
    </xf>
    <xf numFmtId="14" fontId="0" fillId="0" borderId="46" xfId="0" applyNumberFormat="1" applyBorder="1" applyAlignment="1" applyProtection="1">
      <alignment horizontal="center" vertical="center" wrapText="1"/>
      <protection locked="0"/>
    </xf>
    <xf numFmtId="0" fontId="0" fillId="0" borderId="83" xfId="0"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85"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88" xfId="0" applyBorder="1"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23" fillId="0" borderId="95" xfId="0" applyFont="1" applyBorder="1" applyAlignment="1">
      <alignment horizontal="justify" vertical="center" wrapText="1"/>
    </xf>
    <xf numFmtId="0" fontId="23" fillId="0" borderId="34" xfId="1" applyFont="1" applyFill="1" applyBorder="1" applyAlignment="1">
      <alignment vertical="top" wrapText="1"/>
    </xf>
    <xf numFmtId="0" fontId="24" fillId="0" borderId="34" xfId="1" applyFont="1" applyFill="1" applyBorder="1" applyAlignment="1">
      <alignment vertical="top" wrapText="1"/>
    </xf>
    <xf numFmtId="0" fontId="23" fillId="0" borderId="34" xfId="0" applyFont="1" applyBorder="1"/>
    <xf numFmtId="0" fontId="23" fillId="0" borderId="34" xfId="0" applyFont="1" applyBorder="1" applyAlignment="1">
      <alignment horizontal="justify" vertical="center" wrapText="1"/>
    </xf>
    <xf numFmtId="0" fontId="23" fillId="0" borderId="34" xfId="0" applyFont="1" applyBorder="1" applyAlignment="1">
      <alignment horizontal="center" vertical="center" wrapText="1"/>
    </xf>
    <xf numFmtId="0" fontId="23" fillId="0" borderId="73" xfId="0" applyFont="1" applyBorder="1" applyAlignment="1">
      <alignment horizontal="justify" vertical="center" wrapText="1"/>
    </xf>
    <xf numFmtId="0" fontId="22" fillId="2" borderId="34" xfId="1" applyFont="1" applyFill="1" applyBorder="1" applyAlignment="1">
      <alignment horizontal="center" vertical="center"/>
    </xf>
    <xf numFmtId="0" fontId="21" fillId="0" borderId="83" xfId="0" applyFont="1" applyBorder="1" applyAlignment="1" applyProtection="1">
      <alignment horizontal="center" vertical="center" wrapText="1"/>
      <protection locked="0"/>
    </xf>
    <xf numFmtId="0" fontId="21" fillId="0" borderId="76" xfId="0" applyFont="1" applyBorder="1" applyAlignment="1" applyProtection="1">
      <alignment horizontal="center" vertical="center" wrapText="1"/>
      <protection locked="0"/>
    </xf>
    <xf numFmtId="177" fontId="21" fillId="0" borderId="5" xfId="0" applyNumberFormat="1" applyFont="1" applyBorder="1" applyAlignment="1">
      <alignment horizontal="center" vertical="center" wrapText="1"/>
    </xf>
    <xf numFmtId="0" fontId="21" fillId="0" borderId="73" xfId="0" applyFont="1" applyBorder="1" applyAlignment="1" applyProtection="1">
      <alignment horizontal="center" vertical="center" wrapText="1"/>
      <protection locked="0"/>
    </xf>
    <xf numFmtId="0" fontId="21" fillId="0" borderId="73" xfId="0" applyFont="1" applyBorder="1" applyAlignment="1" applyProtection="1">
      <alignment vertical="center" wrapText="1"/>
      <protection locked="0"/>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6" xfId="0" applyFont="1" applyBorder="1" applyAlignment="1">
      <alignment horizontal="center" vertical="center" wrapText="1"/>
    </xf>
    <xf numFmtId="0" fontId="25" fillId="0" borderId="83" xfId="1" applyFont="1" applyBorder="1" applyAlignment="1">
      <alignment horizontal="center" vertical="center"/>
    </xf>
    <xf numFmtId="0" fontId="26" fillId="0" borderId="0" xfId="0" applyFont="1" applyAlignment="1">
      <alignment vertical="center"/>
    </xf>
    <xf numFmtId="0" fontId="27" fillId="0" borderId="0" xfId="0" applyFont="1"/>
    <xf numFmtId="0" fontId="15" fillId="0" borderId="10" xfId="1" applyBorder="1" applyAlignment="1">
      <alignment horizontal="center" vertical="center"/>
    </xf>
    <xf numFmtId="0" fontId="25" fillId="0" borderId="10" xfId="1" applyFont="1" applyBorder="1" applyAlignment="1">
      <alignment horizontal="center" vertical="center"/>
    </xf>
    <xf numFmtId="0" fontId="20" fillId="0" borderId="10" xfId="0" applyFont="1" applyBorder="1" applyAlignment="1">
      <alignment horizontal="center" vertical="center"/>
    </xf>
    <xf numFmtId="0" fontId="21" fillId="0" borderId="0" xfId="0" applyFont="1" applyAlignment="1">
      <alignment vertical="center" wrapText="1"/>
    </xf>
    <xf numFmtId="0" fontId="28" fillId="2" borderId="0" xfId="1" applyFont="1" applyFill="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xf>
    <xf numFmtId="0" fontId="23" fillId="0" borderId="34" xfId="1" applyFont="1" applyFill="1" applyBorder="1" applyAlignment="1">
      <alignment wrapText="1"/>
    </xf>
    <xf numFmtId="0" fontId="23" fillId="0" borderId="95" xfId="0" applyFont="1" applyBorder="1" applyAlignment="1">
      <alignment horizontal="left" vertical="center" wrapText="1"/>
    </xf>
    <xf numFmtId="0" fontId="28" fillId="2" borderId="34" xfId="1" applyFont="1" applyFill="1" applyBorder="1" applyAlignment="1">
      <alignment horizontal="center" vertical="center"/>
    </xf>
    <xf numFmtId="0" fontId="15" fillId="0" borderId="0" xfId="1" applyFill="1" applyBorder="1" applyAlignment="1">
      <alignment horizontal="left" vertical="center"/>
    </xf>
    <xf numFmtId="0" fontId="21" fillId="0" borderId="0" xfId="0" applyFont="1"/>
    <xf numFmtId="0" fontId="29" fillId="0" borderId="0" xfId="0" applyFont="1"/>
    <xf numFmtId="0" fontId="20" fillId="0" borderId="0" xfId="0" applyFont="1" applyAlignment="1">
      <alignment horizontal="center"/>
    </xf>
    <xf numFmtId="0" fontId="28" fillId="0" borderId="0" xfId="1" applyFont="1" applyFill="1" applyBorder="1" applyAlignment="1">
      <alignment horizontal="left" vertical="center"/>
    </xf>
    <xf numFmtId="0" fontId="15" fillId="0" borderId="0" xfId="1" applyAlignment="1">
      <alignment horizontal="center"/>
    </xf>
    <xf numFmtId="0" fontId="25" fillId="0" borderId="74" xfId="1" applyFont="1" applyBorder="1" applyAlignment="1">
      <alignment horizontal="center" vertical="center"/>
    </xf>
    <xf numFmtId="178" fontId="0" fillId="0" borderId="0" xfId="0" applyNumberFormat="1" applyAlignment="1">
      <alignment horizontal="center" vertical="center"/>
    </xf>
    <xf numFmtId="0" fontId="21" fillId="0" borderId="96" xfId="0" applyFont="1" applyBorder="1" applyAlignment="1">
      <alignment horizontal="center" vertical="center"/>
    </xf>
    <xf numFmtId="0" fontId="21" fillId="0" borderId="76" xfId="0" applyFont="1" applyBorder="1" applyAlignment="1">
      <alignment horizontal="center" vertical="center"/>
    </xf>
    <xf numFmtId="0" fontId="21" fillId="0" borderId="97" xfId="0" applyFont="1" applyBorder="1" applyAlignment="1">
      <alignment horizontal="center" vertical="center"/>
    </xf>
    <xf numFmtId="0" fontId="0" fillId="0" borderId="70" xfId="0" applyBorder="1" applyAlignment="1">
      <alignment horizontal="center"/>
    </xf>
    <xf numFmtId="0" fontId="21" fillId="0" borderId="70" xfId="0" applyFont="1" applyBorder="1" applyAlignment="1">
      <alignment horizontal="center"/>
    </xf>
    <xf numFmtId="0" fontId="21" fillId="0" borderId="38" xfId="0" applyFont="1" applyBorder="1" applyAlignment="1">
      <alignment horizontal="centerContinuous" vertical="center"/>
    </xf>
    <xf numFmtId="0" fontId="21" fillId="0" borderId="30" xfId="0" applyFont="1" applyBorder="1" applyAlignment="1">
      <alignment horizontal="centerContinuous" vertical="center"/>
    </xf>
    <xf numFmtId="0" fontId="0" fillId="0" borderId="31" xfId="0" applyBorder="1" applyAlignment="1">
      <alignment horizontal="centerContinuous" vertical="center"/>
    </xf>
    <xf numFmtId="0" fontId="21" fillId="0" borderId="38" xfId="0" applyFont="1" applyBorder="1" applyAlignment="1">
      <alignment horizontal="centerContinuous"/>
    </xf>
    <xf numFmtId="0" fontId="21" fillId="0" borderId="30" xfId="0" applyFont="1" applyBorder="1" applyAlignment="1">
      <alignment horizontal="centerContinuous"/>
    </xf>
    <xf numFmtId="0" fontId="0" fillId="0" borderId="31" xfId="0" applyBorder="1" applyAlignment="1">
      <alignment horizontal="centerContinuous"/>
    </xf>
    <xf numFmtId="0" fontId="0" fillId="0" borderId="38" xfId="0" applyBorder="1" applyAlignment="1">
      <alignment horizontal="centerContinuous"/>
    </xf>
    <xf numFmtId="0" fontId="0" fillId="0" borderId="30" xfId="0" applyBorder="1" applyAlignment="1">
      <alignment horizontal="centerContinuous"/>
    </xf>
    <xf numFmtId="0" fontId="0" fillId="0" borderId="70" xfId="0" applyBorder="1" applyAlignment="1">
      <alignment horizontal="center" vertical="center"/>
    </xf>
    <xf numFmtId="0" fontId="0" fillId="0" borderId="38" xfId="0" applyBorder="1" applyAlignment="1">
      <alignment horizontal="centerContinuous" vertical="center"/>
    </xf>
    <xf numFmtId="0" fontId="0" fillId="0" borderId="30" xfId="0" applyBorder="1" applyAlignment="1">
      <alignment horizontal="centerContinuous" vertical="center"/>
    </xf>
    <xf numFmtId="0" fontId="0" fillId="0" borderId="92" xfId="0" applyBorder="1" applyAlignment="1">
      <alignment horizontal="center" vertical="center"/>
    </xf>
    <xf numFmtId="0" fontId="13" fillId="0" borderId="94" xfId="0" applyFont="1" applyBorder="1" applyAlignment="1">
      <alignment horizontal="center" vertical="center" wrapText="1"/>
    </xf>
    <xf numFmtId="0" fontId="21" fillId="0" borderId="76" xfId="0" applyFont="1" applyBorder="1" applyAlignment="1">
      <alignment horizontal="center"/>
    </xf>
    <xf numFmtId="0" fontId="20" fillId="0" borderId="2" xfId="0" applyFont="1" applyBorder="1" applyAlignment="1">
      <alignment horizontal="center" vertical="center"/>
    </xf>
    <xf numFmtId="0" fontId="20" fillId="0" borderId="34" xfId="0" applyFont="1" applyBorder="1" applyAlignment="1">
      <alignment horizontal="center"/>
    </xf>
    <xf numFmtId="0" fontId="13" fillId="0" borderId="35" xfId="0" applyFont="1" applyBorder="1" applyAlignment="1">
      <alignment horizontal="centerContinuous" vertical="center"/>
    </xf>
    <xf numFmtId="0" fontId="20" fillId="0" borderId="2" xfId="0" applyFont="1" applyBorder="1" applyAlignment="1">
      <alignment horizontal="center"/>
    </xf>
    <xf numFmtId="0" fontId="13" fillId="0" borderId="57" xfId="0" applyFont="1" applyBorder="1" applyAlignment="1">
      <alignment horizontal="centerContinuous"/>
    </xf>
    <xf numFmtId="0" fontId="0" fillId="0" borderId="8" xfId="0" applyBorder="1" applyAlignment="1">
      <alignment horizontal="centerContinuous"/>
    </xf>
    <xf numFmtId="0" fontId="0" fillId="0" borderId="22" xfId="0" applyBorder="1" applyAlignment="1">
      <alignment horizontal="centerContinuous"/>
    </xf>
    <xf numFmtId="0" fontId="0" fillId="0" borderId="23" xfId="0" applyBorder="1" applyAlignment="1">
      <alignment horizontal="centerContinuous"/>
    </xf>
    <xf numFmtId="0" fontId="0" fillId="0" borderId="76" xfId="0" applyBorder="1" applyAlignment="1">
      <alignment horizontal="center" vertical="center"/>
    </xf>
    <xf numFmtId="0" fontId="0" fillId="0" borderId="2" xfId="0" applyBorder="1" applyAlignment="1">
      <alignment horizontal="centerContinuous" vertical="center"/>
    </xf>
    <xf numFmtId="0" fontId="0" fillId="0" borderId="0" xfId="0" applyAlignment="1">
      <alignment horizontal="centerContinuous" vertical="center"/>
    </xf>
    <xf numFmtId="0" fontId="0" fillId="0" borderId="10" xfId="0" applyBorder="1" applyAlignment="1">
      <alignment horizontal="centerContinuous" vertical="center"/>
    </xf>
    <xf numFmtId="0" fontId="13" fillId="0" borderId="8" xfId="0" applyFont="1" applyBorder="1" applyAlignment="1">
      <alignment horizontal="centerContinuous"/>
    </xf>
    <xf numFmtId="0" fontId="13" fillId="0" borderId="22" xfId="0" applyFont="1" applyBorder="1" applyAlignment="1">
      <alignment horizontal="centerContinuous"/>
    </xf>
    <xf numFmtId="0" fontId="13" fillId="0" borderId="23" xfId="0" applyFont="1" applyBorder="1" applyAlignment="1">
      <alignment horizontal="centerContinuous"/>
    </xf>
    <xf numFmtId="0" fontId="21" fillId="0" borderId="0" xfId="0" applyFont="1" applyAlignment="1">
      <alignment horizontal="centerContinuous"/>
    </xf>
    <xf numFmtId="0" fontId="0" fillId="0" borderId="0" xfId="0" applyAlignment="1">
      <alignment horizontal="centerContinuous"/>
    </xf>
    <xf numFmtId="0" fontId="13" fillId="0" borderId="76" xfId="0" applyFont="1" applyBorder="1" applyAlignment="1">
      <alignment vertical="center" wrapText="1"/>
    </xf>
    <xf numFmtId="0" fontId="13" fillId="0" borderId="10" xfId="0" applyFont="1" applyBorder="1" applyAlignment="1">
      <alignment horizontal="center"/>
    </xf>
    <xf numFmtId="0" fontId="0" fillId="0" borderId="5" xfId="0" applyBorder="1" applyAlignment="1">
      <alignment horizontal="centerContinuous"/>
    </xf>
    <xf numFmtId="0" fontId="0" fillId="0" borderId="45" xfId="0" applyBorder="1" applyAlignment="1">
      <alignment horizontal="centerContinuous"/>
    </xf>
    <xf numFmtId="0" fontId="0" fillId="0" borderId="46" xfId="0" applyBorder="1" applyAlignment="1">
      <alignment horizontal="centerContinuous"/>
    </xf>
    <xf numFmtId="0" fontId="13" fillId="0" borderId="5" xfId="0" applyFont="1" applyBorder="1" applyAlignment="1">
      <alignment horizontal="centerContinuous"/>
    </xf>
    <xf numFmtId="0" fontId="13" fillId="0" borderId="45" xfId="0" applyFont="1" applyBorder="1" applyAlignment="1">
      <alignment horizontal="centerContinuous"/>
    </xf>
    <xf numFmtId="0" fontId="13" fillId="0" borderId="46" xfId="0" applyFont="1" applyBorder="1" applyAlignment="1">
      <alignment horizontal="centerContinuous"/>
    </xf>
    <xf numFmtId="178" fontId="21" fillId="0" borderId="67" xfId="0" applyNumberFormat="1" applyFont="1" applyBorder="1" applyAlignment="1" applyProtection="1">
      <alignment horizontal="center" vertical="center"/>
      <protection locked="0"/>
    </xf>
    <xf numFmtId="0" fontId="20" fillId="0" borderId="63" xfId="0" applyFont="1" applyBorder="1" applyAlignment="1">
      <alignment horizontal="center"/>
    </xf>
    <xf numFmtId="178" fontId="21" fillId="0" borderId="67" xfId="0" applyNumberFormat="1" applyFont="1" applyBorder="1" applyAlignment="1" applyProtection="1">
      <alignment horizontal="center"/>
      <protection locked="0"/>
    </xf>
    <xf numFmtId="0" fontId="0" fillId="0" borderId="2" xfId="0" applyBorder="1" applyAlignment="1">
      <alignment horizontal="centerContinuous"/>
    </xf>
    <xf numFmtId="0" fontId="0" fillId="0" borderId="10" xfId="0" applyBorder="1" applyAlignment="1">
      <alignment horizontal="centerContinuous"/>
    </xf>
    <xf numFmtId="0" fontId="0" fillId="0" borderId="74" xfId="0" applyBorder="1" applyAlignment="1">
      <alignment horizontal="left" vertical="center"/>
    </xf>
    <xf numFmtId="0" fontId="0" fillId="0" borderId="2" xfId="0" applyBorder="1" applyAlignment="1">
      <alignment vertical="center"/>
    </xf>
    <xf numFmtId="0" fontId="0" fillId="0" borderId="10" xfId="0" applyBorder="1" applyAlignment="1">
      <alignment vertical="center"/>
    </xf>
    <xf numFmtId="0" fontId="0" fillId="0" borderId="76" xfId="0" applyBorder="1" applyAlignment="1">
      <alignment horizontal="left" vertical="center"/>
    </xf>
    <xf numFmtId="0" fontId="0" fillId="0" borderId="60" xfId="0" applyBorder="1" applyAlignment="1">
      <alignment horizontal="centerContinuous"/>
    </xf>
    <xf numFmtId="0" fontId="20" fillId="0" borderId="91" xfId="0" applyFont="1" applyBorder="1" applyAlignment="1">
      <alignment horizontal="center" vertical="center"/>
    </xf>
    <xf numFmtId="0" fontId="0" fillId="0" borderId="77" xfId="0" applyBorder="1" applyAlignment="1">
      <alignment horizontal="center" vertical="center"/>
    </xf>
    <xf numFmtId="0" fontId="1"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1" fillId="0" borderId="80" xfId="0" applyFont="1" applyBorder="1" applyAlignment="1">
      <alignment horizontal="center" vertical="center" wrapText="1"/>
    </xf>
    <xf numFmtId="0" fontId="13" fillId="0" borderId="94" xfId="0" applyFont="1" applyBorder="1" applyAlignment="1">
      <alignment horizontal="center"/>
    </xf>
    <xf numFmtId="0" fontId="20" fillId="0" borderId="76" xfId="0" applyFont="1" applyBorder="1" applyAlignment="1">
      <alignment horizontal="center"/>
    </xf>
    <xf numFmtId="0" fontId="13" fillId="0" borderId="2" xfId="0" applyFont="1" applyBorder="1" applyAlignment="1">
      <alignment horizontal="center"/>
    </xf>
    <xf numFmtId="0" fontId="13" fillId="0" borderId="71" xfId="0" applyFont="1" applyBorder="1" applyAlignment="1">
      <alignment horizontal="center" vertical="center"/>
    </xf>
    <xf numFmtId="0" fontId="21" fillId="0" borderId="9" xfId="0" applyFont="1" applyBorder="1" applyAlignment="1">
      <alignment horizontal="centerContinuous" vertical="center" wrapText="1"/>
    </xf>
    <xf numFmtId="0" fontId="21" fillId="0" borderId="20" xfId="0" applyFont="1" applyBorder="1" applyAlignment="1">
      <alignment horizontal="centerContinuous" vertical="center" wrapText="1"/>
    </xf>
    <xf numFmtId="0" fontId="21" fillId="0" borderId="90" xfId="0" applyFont="1" applyBorder="1" applyAlignment="1">
      <alignment horizontal="centerContinuous" vertical="center" wrapText="1"/>
    </xf>
    <xf numFmtId="0" fontId="21" fillId="0" borderId="9" xfId="0" applyFont="1" applyBorder="1" applyAlignment="1">
      <alignment horizontal="centerContinuous" vertical="center"/>
    </xf>
    <xf numFmtId="0" fontId="21" fillId="0" borderId="20" xfId="0" applyFont="1" applyBorder="1" applyAlignment="1">
      <alignment horizontal="centerContinuous"/>
    </xf>
    <xf numFmtId="0" fontId="21" fillId="0" borderId="90" xfId="0" applyFont="1" applyBorder="1" applyAlignment="1">
      <alignment horizontal="centerContinuous"/>
    </xf>
    <xf numFmtId="0" fontId="1" fillId="0" borderId="15" xfId="0" applyFont="1" applyBorder="1" applyAlignment="1">
      <alignment vertical="center"/>
    </xf>
    <xf numFmtId="0" fontId="1" fillId="0" borderId="34" xfId="0" applyFont="1" applyBorder="1"/>
    <xf numFmtId="0" fontId="5" fillId="0" borderId="0" xfId="0" applyFont="1" applyAlignment="1">
      <alignment vertical="center"/>
    </xf>
    <xf numFmtId="0" fontId="0" fillId="0" borderId="19" xfId="0" applyBorder="1" applyAlignment="1" applyProtection="1">
      <alignment horizontal="center" vertical="center" wrapText="1"/>
      <protection locked="0"/>
    </xf>
    <xf numFmtId="0" fontId="0" fillId="0" borderId="100" xfId="0" applyBorder="1" applyAlignment="1" applyProtection="1">
      <alignment horizontal="center" vertical="center" wrapText="1"/>
      <protection locked="0"/>
    </xf>
    <xf numFmtId="0" fontId="21" fillId="0" borderId="72" xfId="0" applyFont="1" applyBorder="1" applyAlignment="1">
      <alignment horizontal="center" vertical="center"/>
    </xf>
    <xf numFmtId="0" fontId="13" fillId="0" borderId="69" xfId="0" applyFont="1" applyBorder="1" applyAlignment="1">
      <alignment horizontal="center" vertical="top"/>
    </xf>
    <xf numFmtId="0" fontId="20" fillId="0" borderId="77" xfId="0" applyFont="1" applyBorder="1" applyAlignment="1">
      <alignment horizontal="center" vertical="center"/>
    </xf>
    <xf numFmtId="0" fontId="13" fillId="0" borderId="77" xfId="0" applyFont="1" applyBorder="1" applyAlignment="1">
      <alignment vertical="top" wrapText="1"/>
    </xf>
    <xf numFmtId="0" fontId="0" fillId="0" borderId="68" xfId="0" applyBorder="1" applyAlignment="1">
      <alignment horizontal="center" vertical="center"/>
    </xf>
    <xf numFmtId="0" fontId="0" fillId="0" borderId="84" xfId="0" applyBorder="1" applyAlignment="1">
      <alignment horizontal="center" vertical="center"/>
    </xf>
    <xf numFmtId="0" fontId="0" fillId="0" borderId="75" xfId="0" applyBorder="1" applyAlignment="1">
      <alignment horizontal="center" vertical="center"/>
    </xf>
    <xf numFmtId="0" fontId="16" fillId="0" borderId="71" xfId="0" applyFont="1" applyBorder="1" applyAlignment="1">
      <alignment horizontal="center" vertical="center"/>
    </xf>
    <xf numFmtId="0" fontId="0" fillId="0" borderId="98" xfId="0" applyBorder="1" applyAlignment="1">
      <alignment horizontal="center" vertical="center"/>
    </xf>
    <xf numFmtId="0" fontId="0" fillId="0" borderId="86" xfId="0" applyBorder="1" applyAlignment="1">
      <alignment horizontal="center" vertical="center"/>
    </xf>
    <xf numFmtId="0" fontId="0" fillId="0" borderId="99" xfId="0" applyBorder="1" applyAlignment="1">
      <alignment horizontal="center" vertical="center"/>
    </xf>
    <xf numFmtId="0" fontId="0" fillId="0" borderId="87" xfId="0" applyBorder="1" applyAlignment="1">
      <alignment horizontal="center" vertical="center"/>
    </xf>
    <xf numFmtId="0" fontId="22" fillId="2" borderId="34" xfId="1" applyFont="1" applyFill="1" applyBorder="1" applyAlignment="1">
      <alignment horizontal="center"/>
    </xf>
    <xf numFmtId="0" fontId="31" fillId="0" borderId="13" xfId="0" applyFont="1" applyBorder="1" applyAlignment="1">
      <alignment horizontal="right" vertical="center"/>
    </xf>
    <xf numFmtId="0" fontId="20" fillId="0" borderId="0" xfId="0" applyFont="1" applyAlignment="1">
      <alignment vertical="top" wrapText="1"/>
    </xf>
    <xf numFmtId="0" fontId="0" fillId="4" borderId="0" xfId="0" applyFill="1" applyAlignment="1" applyProtection="1">
      <alignment horizontal="center"/>
      <protection locked="0"/>
    </xf>
    <xf numFmtId="0" fontId="0" fillId="0" borderId="90"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9" fillId="0" borderId="38" xfId="0" applyFont="1" applyBorder="1" applyAlignment="1">
      <alignment horizontal="center"/>
    </xf>
    <xf numFmtId="0" fontId="32" fillId="0" borderId="70" xfId="0" applyFont="1" applyBorder="1" applyAlignment="1">
      <alignment horizontal="center"/>
    </xf>
    <xf numFmtId="0" fontId="21" fillId="0" borderId="83" xfId="0" applyFont="1" applyBorder="1" applyAlignment="1">
      <alignment horizontal="center" vertical="center" wrapText="1"/>
    </xf>
    <xf numFmtId="0" fontId="20" fillId="0" borderId="101" xfId="0" applyFont="1" applyBorder="1" applyAlignment="1">
      <alignment horizontal="center" vertical="center"/>
    </xf>
    <xf numFmtId="0" fontId="21" fillId="0" borderId="74" xfId="0" applyFont="1" applyBorder="1" applyAlignment="1">
      <alignment horizontal="center" vertical="center" wrapText="1"/>
    </xf>
    <xf numFmtId="0" fontId="0" fillId="0" borderId="81" xfId="0" applyBorder="1" applyAlignment="1" applyProtection="1">
      <alignment horizontal="center" vertical="center" wrapText="1"/>
      <protection locked="0"/>
    </xf>
    <xf numFmtId="0" fontId="0" fillId="0" borderId="73" xfId="0" applyBorder="1" applyAlignment="1" applyProtection="1">
      <alignment horizontal="center" vertical="center" wrapText="1"/>
      <protection locked="0"/>
    </xf>
    <xf numFmtId="0" fontId="0" fillId="0" borderId="82" xfId="0" applyBorder="1" applyAlignment="1" applyProtection="1">
      <alignment horizontal="center" vertical="center" wrapText="1"/>
      <protection locked="0"/>
    </xf>
    <xf numFmtId="0" fontId="0" fillId="0" borderId="74" xfId="0" applyBorder="1" applyAlignment="1" applyProtection="1">
      <alignment horizontal="left" vertical="top" wrapText="1"/>
      <protection locked="0"/>
    </xf>
    <xf numFmtId="0" fontId="0" fillId="0" borderId="102" xfId="0" applyBorder="1" applyAlignment="1" applyProtection="1">
      <alignment horizontal="left" vertical="top" wrapText="1"/>
      <protection locked="0"/>
    </xf>
    <xf numFmtId="0" fontId="0" fillId="0" borderId="103"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54" xfId="0" applyBorder="1" applyAlignment="1" applyProtection="1">
      <alignment horizontal="center" vertical="center" wrapText="1"/>
      <protection locked="0"/>
    </xf>
    <xf numFmtId="0" fontId="0" fillId="0" borderId="104" xfId="0" applyBorder="1" applyAlignment="1" applyProtection="1">
      <alignment horizontal="left" vertical="top" wrapText="1"/>
      <protection locked="0"/>
    </xf>
    <xf numFmtId="0" fontId="0" fillId="0" borderId="105" xfId="0" applyBorder="1" applyAlignment="1" applyProtection="1">
      <alignment horizontal="center" vertical="center" wrapText="1"/>
      <protection locked="0"/>
    </xf>
    <xf numFmtId="0" fontId="0" fillId="0" borderId="46" xfId="0" applyBorder="1" applyAlignment="1" applyProtection="1">
      <alignment horizontal="left" vertical="top" wrapText="1"/>
      <protection locked="0"/>
    </xf>
    <xf numFmtId="0" fontId="21" fillId="0" borderId="93" xfId="0" applyFont="1" applyBorder="1" applyAlignment="1">
      <alignment horizontal="center" vertical="center"/>
    </xf>
    <xf numFmtId="0" fontId="21" fillId="0" borderId="3" xfId="0" applyFont="1" applyBorder="1" applyAlignment="1">
      <alignment horizontal="center"/>
    </xf>
    <xf numFmtId="0" fontId="21" fillId="0" borderId="14" xfId="0" applyFont="1" applyBorder="1" applyAlignment="1">
      <alignment horizontal="center"/>
    </xf>
    <xf numFmtId="0" fontId="21" fillId="0" borderId="114" xfId="0" applyFont="1" applyBorder="1" applyAlignment="1">
      <alignment horizontal="center" vertical="center"/>
    </xf>
    <xf numFmtId="0" fontId="13" fillId="0" borderId="77" xfId="0" applyFont="1" applyBorder="1" applyAlignment="1">
      <alignment horizontal="center" vertical="top" wrapTex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69" xfId="0" applyBorder="1" applyAlignment="1">
      <alignment horizontal="center" vertical="center"/>
    </xf>
    <xf numFmtId="0" fontId="1" fillId="0" borderId="91" xfId="0" applyFont="1" applyBorder="1" applyAlignment="1">
      <alignment horizontal="center" vertical="center" wrapText="1"/>
    </xf>
    <xf numFmtId="0" fontId="4" fillId="0" borderId="72" xfId="0" applyFont="1" applyBorder="1" applyAlignment="1">
      <alignment horizontal="center" vertical="center" wrapText="1"/>
    </xf>
    <xf numFmtId="0" fontId="1" fillId="0" borderId="107" xfId="0" applyFont="1" applyBorder="1" applyAlignment="1">
      <alignment horizontal="center" vertical="center" wrapText="1"/>
    </xf>
    <xf numFmtId="0" fontId="13" fillId="0" borderId="108" xfId="0" applyFont="1" applyBorder="1" applyAlignment="1">
      <alignment horizontal="center" vertical="center" wrapText="1"/>
    </xf>
    <xf numFmtId="0" fontId="0" fillId="0" borderId="59" xfId="0" applyBorder="1" applyAlignment="1">
      <alignment horizontal="center" vertical="center"/>
    </xf>
    <xf numFmtId="0" fontId="0" fillId="0" borderId="110" xfId="0" applyBorder="1" applyAlignment="1">
      <alignment horizontal="center" vertical="center"/>
    </xf>
    <xf numFmtId="0" fontId="0" fillId="0" borderId="112" xfId="0" applyBorder="1" applyAlignment="1">
      <alignment horizontal="center" vertical="center"/>
    </xf>
    <xf numFmtId="0" fontId="13" fillId="0" borderId="59" xfId="0" applyFont="1" applyBorder="1" applyAlignment="1">
      <alignment horizontal="center" vertical="center" wrapText="1"/>
    </xf>
    <xf numFmtId="0" fontId="0" fillId="0" borderId="108" xfId="0" applyBorder="1" applyAlignment="1">
      <alignment horizontal="center" vertical="center"/>
    </xf>
    <xf numFmtId="0" fontId="21" fillId="0" borderId="113" xfId="0" applyFont="1" applyBorder="1" applyAlignment="1">
      <alignment horizontal="centerContinuous"/>
    </xf>
    <xf numFmtId="0" fontId="21" fillId="0" borderId="115" xfId="0" applyFont="1" applyBorder="1" applyAlignment="1">
      <alignment horizontal="centerContinuous"/>
    </xf>
    <xf numFmtId="0" fontId="21" fillId="3" borderId="106" xfId="0" applyFont="1" applyFill="1" applyBorder="1" applyAlignment="1" applyProtection="1">
      <alignment horizontal="center" vertical="center" wrapText="1"/>
      <protection locked="0"/>
    </xf>
    <xf numFmtId="177" fontId="21" fillId="0" borderId="116" xfId="0" applyNumberFormat="1" applyFont="1" applyBorder="1" applyAlignment="1">
      <alignment horizontal="center" vertical="center" wrapText="1"/>
    </xf>
    <xf numFmtId="0" fontId="21" fillId="0" borderId="117" xfId="0" applyFont="1" applyBorder="1" applyAlignment="1">
      <alignment horizontal="center" vertical="center" wrapText="1"/>
    </xf>
    <xf numFmtId="14" fontId="0" fillId="0" borderId="118" xfId="0" applyNumberFormat="1" applyBorder="1" applyAlignment="1">
      <alignment horizontal="center" vertical="center" wrapText="1"/>
    </xf>
    <xf numFmtId="0" fontId="21" fillId="0" borderId="117" xfId="0" applyFont="1" applyBorder="1" applyAlignment="1">
      <alignment vertical="center" wrapText="1"/>
    </xf>
    <xf numFmtId="0" fontId="0" fillId="0" borderId="106" xfId="0" applyBorder="1" applyAlignment="1">
      <alignment horizontal="center" vertical="center"/>
    </xf>
    <xf numFmtId="0" fontId="6" fillId="3" borderId="0" xfId="0" applyFont="1" applyFill="1" applyAlignment="1">
      <alignment horizontal="right" vertical="center"/>
    </xf>
    <xf numFmtId="0" fontId="0" fillId="0" borderId="109" xfId="0" applyBorder="1" applyAlignment="1">
      <alignment horizontal="left" vertical="center"/>
    </xf>
    <xf numFmtId="0" fontId="0" fillId="0" borderId="111" xfId="0" applyBorder="1" applyAlignment="1">
      <alignment horizontal="left" vertical="center"/>
    </xf>
    <xf numFmtId="0" fontId="30" fillId="0" borderId="106" xfId="0" applyFont="1" applyBorder="1" applyAlignment="1">
      <alignment horizontal="center" vertical="center" shrinkToFit="1"/>
    </xf>
    <xf numFmtId="0" fontId="30" fillId="0" borderId="74" xfId="0" applyFont="1" applyBorder="1" applyAlignment="1">
      <alignment horizontal="center" vertical="center" shrinkToFit="1"/>
    </xf>
    <xf numFmtId="0" fontId="5" fillId="0" borderId="0" xfId="0" applyFont="1" applyAlignment="1">
      <alignment horizontal="left" vertical="center"/>
    </xf>
    <xf numFmtId="0" fontId="30" fillId="0" borderId="83" xfId="0" applyFont="1" applyBorder="1" applyAlignment="1">
      <alignment horizontal="center" vertical="center" shrinkToFit="1"/>
    </xf>
    <xf numFmtId="0" fontId="30" fillId="0" borderId="6" xfId="0" applyFont="1" applyBorder="1" applyAlignment="1">
      <alignment horizontal="center" vertical="center" shrinkToFit="1"/>
    </xf>
    <xf numFmtId="0" fontId="25" fillId="0" borderId="77" xfId="1" applyFont="1" applyFill="1" applyBorder="1" applyAlignment="1" applyProtection="1">
      <alignment horizontal="center" vertical="center"/>
    </xf>
    <xf numFmtId="0" fontId="34" fillId="0" borderId="99" xfId="0" applyFont="1" applyBorder="1" applyAlignment="1">
      <alignment horizontal="center" vertical="center" wrapText="1"/>
    </xf>
    <xf numFmtId="0" fontId="0" fillId="0" borderId="69" xfId="0" applyBorder="1" applyAlignment="1">
      <alignment horizontal="left" vertical="center"/>
    </xf>
    <xf numFmtId="0" fontId="13" fillId="0" borderId="84" xfId="0" applyFont="1" applyBorder="1" applyAlignment="1">
      <alignment horizontal="center" vertical="center"/>
    </xf>
    <xf numFmtId="0" fontId="9" fillId="0" borderId="84" xfId="0" applyFont="1" applyBorder="1" applyAlignment="1">
      <alignment horizontal="center" vertical="center"/>
    </xf>
    <xf numFmtId="0" fontId="21" fillId="0" borderId="96" xfId="0" applyFont="1" applyBorder="1" applyAlignment="1" applyProtection="1">
      <alignment horizontal="center" vertical="center"/>
      <protection locked="0"/>
    </xf>
    <xf numFmtId="0" fontId="21" fillId="0" borderId="97"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21" fillId="0" borderId="0" xfId="0" applyFont="1" applyAlignment="1">
      <alignment horizontal="left" vertical="center"/>
    </xf>
    <xf numFmtId="0" fontId="1" fillId="0" borderId="0" xfId="0" applyFont="1"/>
    <xf numFmtId="0" fontId="1" fillId="0" borderId="15"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45" xfId="0" applyFont="1" applyBorder="1" applyAlignment="1">
      <alignment horizontal="left" vertical="center" shrinkToFit="1"/>
    </xf>
    <xf numFmtId="0" fontId="1" fillId="0" borderId="46" xfId="0" applyFont="1" applyBorder="1" applyAlignment="1">
      <alignment horizontal="left" vertical="center" shrinkToFit="1"/>
    </xf>
    <xf numFmtId="0" fontId="1" fillId="0" borderId="48" xfId="0" applyFont="1" applyBorder="1" applyAlignment="1">
      <alignment horizontal="left" vertical="center" shrinkToFit="1"/>
    </xf>
    <xf numFmtId="0" fontId="1" fillId="0" borderId="50" xfId="0" applyFont="1" applyBorder="1" applyAlignment="1">
      <alignment horizontal="left" vertical="center" shrinkToFit="1"/>
    </xf>
    <xf numFmtId="176" fontId="7" fillId="0" borderId="0" xfId="0" applyNumberFormat="1" applyFont="1" applyAlignment="1">
      <alignment horizontal="left" vertical="center"/>
    </xf>
    <xf numFmtId="176" fontId="33" fillId="0" borderId="0" xfId="0" applyNumberFormat="1" applyFont="1" applyAlignment="1">
      <alignment vertical="center"/>
    </xf>
    <xf numFmtId="0" fontId="6" fillId="0" borderId="0" xfId="0" applyFont="1" applyAlignment="1">
      <alignment horizontal="center" vertical="center"/>
    </xf>
    <xf numFmtId="0" fontId="1" fillId="0" borderId="14" xfId="0" applyFont="1" applyBorder="1" applyAlignment="1">
      <alignment horizontal="justify" vertical="center"/>
    </xf>
    <xf numFmtId="0" fontId="1" fillId="0" borderId="0" xfId="0" applyFont="1" applyAlignment="1">
      <alignment horizontal="left" vertical="center"/>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7" fillId="0" borderId="49" xfId="0" applyFont="1" applyBorder="1" applyAlignment="1">
      <alignment horizontal="center" vertical="center"/>
    </xf>
    <xf numFmtId="0" fontId="7" fillId="0" borderId="48" xfId="0" applyFont="1" applyBorder="1" applyAlignment="1">
      <alignment horizontal="center" vertical="center"/>
    </xf>
    <xf numFmtId="0" fontId="7" fillId="0" borderId="47" xfId="0" applyFont="1" applyBorder="1" applyAlignment="1">
      <alignment horizontal="center" vertical="center"/>
    </xf>
    <xf numFmtId="0" fontId="7" fillId="0" borderId="16" xfId="0" applyFont="1" applyBorder="1" applyAlignment="1">
      <alignment horizontal="center" vertical="center"/>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1" fillId="0" borderId="50" xfId="0" applyFont="1" applyBorder="1" applyAlignment="1">
      <alignment horizontal="left" vertical="top" wrapText="1"/>
    </xf>
    <xf numFmtId="0" fontId="1" fillId="0" borderId="17" xfId="0" applyFont="1" applyBorder="1" applyAlignment="1">
      <alignment horizontal="left" vertical="top" wrapText="1"/>
    </xf>
    <xf numFmtId="0" fontId="1" fillId="0" borderId="19"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7" fillId="0" borderId="6"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1" fillId="0" borderId="10" xfId="0" applyFont="1" applyBorder="1"/>
    <xf numFmtId="0" fontId="23" fillId="0" borderId="34" xfId="1" applyFont="1" applyFill="1" applyBorder="1" applyAlignment="1">
      <alignment horizontal="left" wrapText="1"/>
    </xf>
    <xf numFmtId="0" fontId="6" fillId="0" borderId="0" xfId="0" applyFont="1" applyAlignment="1">
      <alignment horizontal="right" vertical="center"/>
    </xf>
    <xf numFmtId="0" fontId="0" fillId="0" borderId="0" xfId="0" applyAlignment="1">
      <alignment horizontal="center"/>
    </xf>
    <xf numFmtId="0" fontId="1" fillId="0" borderId="47" xfId="0" applyFont="1" applyBorder="1" applyAlignment="1">
      <alignment horizontal="distributed" vertical="center" wrapText="1"/>
    </xf>
    <xf numFmtId="0" fontId="0" fillId="0" borderId="48" xfId="0" applyBorder="1" applyAlignment="1">
      <alignment horizontal="distributed" vertical="center" wrapText="1"/>
    </xf>
    <xf numFmtId="0" fontId="1" fillId="0" borderId="49" xfId="0" applyFont="1" applyBorder="1" applyAlignment="1">
      <alignment horizontal="left" vertical="top" wrapText="1"/>
    </xf>
    <xf numFmtId="0" fontId="13" fillId="0" borderId="48" xfId="0" applyFont="1" applyBorder="1" applyAlignment="1">
      <alignment horizontal="left" vertical="top" wrapText="1"/>
    </xf>
    <xf numFmtId="0" fontId="13" fillId="0" borderId="50" xfId="0" applyFont="1" applyBorder="1" applyAlignment="1">
      <alignment horizontal="left" vertical="top" wrapText="1"/>
    </xf>
    <xf numFmtId="0" fontId="11" fillId="0" borderId="38" xfId="0" applyFont="1" applyBorder="1" applyAlignment="1">
      <alignment horizontal="center" vertical="center" wrapText="1" shrinkToFit="1"/>
    </xf>
    <xf numFmtId="0" fontId="11" fillId="0" borderId="30" xfId="0" applyFont="1" applyBorder="1" applyAlignment="1">
      <alignment horizontal="center" vertical="center" wrapText="1" shrinkToFit="1"/>
    </xf>
    <xf numFmtId="0" fontId="11" fillId="0" borderId="31" xfId="0" applyFont="1" applyBorder="1" applyAlignment="1">
      <alignment horizontal="center" vertical="center" wrapText="1" shrinkToFit="1"/>
    </xf>
    <xf numFmtId="0" fontId="1" fillId="0" borderId="38" xfId="0" applyFont="1" applyBorder="1" applyAlignment="1">
      <alignment horizontal="lef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 fillId="0" borderId="8"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 fillId="0" borderId="42"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44" xfId="0" applyFont="1" applyBorder="1" applyAlignment="1">
      <alignment horizontal="center" vertical="center" textRotation="255"/>
    </xf>
    <xf numFmtId="0" fontId="1" fillId="0" borderId="52" xfId="0" applyFont="1" applyBorder="1" applyAlignment="1">
      <alignment horizontal="distributed" vertical="center" wrapText="1"/>
    </xf>
    <xf numFmtId="0" fontId="0" fillId="0" borderId="30" xfId="0" applyBorder="1" applyAlignment="1">
      <alignment horizontal="distributed" vertical="center" wrapText="1"/>
    </xf>
    <xf numFmtId="0" fontId="13" fillId="0" borderId="30" xfId="0" applyFont="1" applyBorder="1" applyAlignment="1">
      <alignment horizontal="left" vertical="top" wrapText="1"/>
    </xf>
    <xf numFmtId="0" fontId="13" fillId="0" borderId="31" xfId="0" applyFont="1" applyBorder="1" applyAlignment="1">
      <alignment horizontal="left" vertical="top" wrapText="1"/>
    </xf>
    <xf numFmtId="0" fontId="4" fillId="0" borderId="17" xfId="0" applyFont="1" applyBorder="1" applyAlignment="1">
      <alignment horizontal="distributed" vertical="center" wrapText="1"/>
    </xf>
    <xf numFmtId="0" fontId="9" fillId="0" borderId="19" xfId="0" applyFont="1" applyBorder="1" applyAlignment="1">
      <alignment horizontal="distributed" vertical="center" wrapText="1"/>
    </xf>
    <xf numFmtId="0" fontId="1" fillId="0" borderId="5" xfId="0" applyFont="1" applyBorder="1" applyAlignment="1">
      <alignment horizontal="left" vertical="top" wrapText="1"/>
    </xf>
    <xf numFmtId="0" fontId="13" fillId="0" borderId="45" xfId="0" applyFont="1" applyBorder="1" applyAlignment="1">
      <alignment horizontal="left" vertical="top" wrapText="1"/>
    </xf>
    <xf numFmtId="0" fontId="13" fillId="0" borderId="46" xfId="0" applyFont="1" applyBorder="1" applyAlignment="1">
      <alignment horizontal="left" vertical="top" wrapText="1"/>
    </xf>
    <xf numFmtId="0" fontId="1" fillId="0" borderId="4"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5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4" xfId="0" applyFont="1" applyBorder="1" applyAlignment="1">
      <alignment horizontal="center" vertical="center"/>
    </xf>
    <xf numFmtId="0" fontId="8" fillId="0" borderId="15" xfId="0" applyFont="1" applyBorder="1"/>
    <xf numFmtId="0" fontId="31" fillId="0" borderId="58" xfId="0" applyFont="1" applyBorder="1" applyAlignment="1">
      <alignment horizontal="center" vertical="center" wrapText="1"/>
    </xf>
    <xf numFmtId="0" fontId="31" fillId="0" borderId="21" xfId="0" applyFont="1" applyBorder="1" applyAlignment="1">
      <alignment wrapText="1"/>
    </xf>
    <xf numFmtId="0" fontId="1" fillId="0" borderId="15" xfId="0" applyFont="1" applyBorder="1" applyAlignment="1">
      <alignment horizontal="center" vertical="center"/>
    </xf>
    <xf numFmtId="0" fontId="8" fillId="0" borderId="21" xfId="0" applyFont="1" applyBorder="1"/>
    <xf numFmtId="0" fontId="1" fillId="0" borderId="52"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7"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left" vertical="top" wrapText="1"/>
    </xf>
    <xf numFmtId="0" fontId="1" fillId="0" borderId="15" xfId="0" applyFont="1" applyBorder="1" applyAlignment="1">
      <alignment horizontal="left" vertical="top" wrapText="1"/>
    </xf>
    <xf numFmtId="0" fontId="1" fillId="0" borderId="13"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1" fillId="0" borderId="14" xfId="0" applyFont="1" applyBorder="1" applyAlignment="1">
      <alignment horizontal="left" vertical="top" wrapText="1"/>
    </xf>
    <xf numFmtId="0" fontId="1" fillId="0" borderId="1" xfId="0" applyFont="1" applyBorder="1" applyAlignment="1">
      <alignment horizontal="left" vertical="top" wrapText="1"/>
    </xf>
    <xf numFmtId="0" fontId="4" fillId="0" borderId="65" xfId="0" applyFont="1" applyBorder="1" applyAlignment="1">
      <alignment horizontal="center" vertical="center"/>
    </xf>
    <xf numFmtId="0" fontId="4" fillId="0" borderId="20" xfId="0" applyFont="1" applyBorder="1" applyAlignment="1">
      <alignment horizontal="center" vertical="center"/>
    </xf>
    <xf numFmtId="0" fontId="7" fillId="0" borderId="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1" fillId="0" borderId="19" xfId="0" applyFont="1" applyBorder="1" applyAlignment="1">
      <alignment horizontal="center" vertical="center"/>
    </xf>
    <xf numFmtId="0" fontId="8" fillId="0" borderId="19" xfId="0" applyFont="1" applyBorder="1" applyAlignment="1">
      <alignment horizontal="center" vertical="center"/>
    </xf>
    <xf numFmtId="0" fontId="7" fillId="0" borderId="6"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0" xfId="0" applyFont="1" applyBorder="1" applyAlignment="1">
      <alignment horizontal="center" vertical="center" wrapText="1"/>
    </xf>
    <xf numFmtId="0" fontId="1" fillId="0" borderId="43" xfId="0" applyFont="1" applyBorder="1" applyAlignment="1">
      <alignment horizontal="center" vertical="center" textRotation="255"/>
    </xf>
    <xf numFmtId="0" fontId="1" fillId="0" borderId="51" xfId="0" applyFont="1" applyBorder="1" applyAlignment="1">
      <alignment horizontal="left" vertical="center" wrapText="1"/>
    </xf>
    <xf numFmtId="0" fontId="8" fillId="0" borderId="51" xfId="0" applyFont="1" applyBorder="1" applyAlignment="1">
      <alignment wrapText="1"/>
    </xf>
    <xf numFmtId="0" fontId="1" fillId="0" borderId="53" xfId="0" applyFont="1" applyBorder="1" applyAlignment="1">
      <alignment horizontal="left" vertical="center" wrapText="1"/>
    </xf>
    <xf numFmtId="0" fontId="8" fillId="0" borderId="53" xfId="0" applyFont="1" applyBorder="1" applyAlignment="1">
      <alignment wrapText="1"/>
    </xf>
    <xf numFmtId="0" fontId="1" fillId="0" borderId="38" xfId="0" applyFont="1" applyBorder="1" applyAlignment="1">
      <alignment horizontal="center" vertical="center"/>
    </xf>
    <xf numFmtId="0" fontId="1" fillId="0" borderId="2" xfId="0" applyFont="1" applyBorder="1" applyAlignment="1">
      <alignment horizontal="center" vertical="distributed" textRotation="255"/>
    </xf>
    <xf numFmtId="0" fontId="1" fillId="0" borderId="0" xfId="0" applyFont="1" applyAlignment="1">
      <alignment horizontal="center" vertical="distributed" textRotation="255"/>
    </xf>
    <xf numFmtId="0" fontId="1" fillId="0" borderId="62" xfId="0" applyFont="1" applyBorder="1" applyAlignment="1">
      <alignment horizontal="center" vertical="distributed" textRotation="255"/>
    </xf>
    <xf numFmtId="0" fontId="1" fillId="0" borderId="63" xfId="0" applyFont="1" applyBorder="1" applyAlignment="1">
      <alignment horizontal="center" vertical="distributed" textRotation="255"/>
    </xf>
    <xf numFmtId="0" fontId="1" fillId="0" borderId="62" xfId="0" applyFont="1" applyBorder="1" applyAlignment="1">
      <alignment horizontal="center" vertical="distributed" textRotation="255" wrapText="1"/>
    </xf>
    <xf numFmtId="0" fontId="1" fillId="0" borderId="0" xfId="0" applyFont="1" applyAlignment="1">
      <alignment horizontal="center" vertical="distributed" textRotation="255" wrapText="1"/>
    </xf>
    <xf numFmtId="0" fontId="1" fillId="0" borderId="10" xfId="0" applyFont="1" applyBorder="1" applyAlignment="1">
      <alignment horizontal="center" vertical="distributed" textRotation="255" wrapText="1"/>
    </xf>
    <xf numFmtId="0" fontId="1" fillId="0" borderId="22" xfId="0" applyFont="1" applyBorder="1" applyAlignment="1">
      <alignment horizontal="center" vertical="center"/>
    </xf>
    <xf numFmtId="0" fontId="8" fillId="0" borderId="22" xfId="0" applyFont="1" applyBorder="1" applyAlignment="1">
      <alignment horizontal="center" vertical="center"/>
    </xf>
    <xf numFmtId="0" fontId="7" fillId="0" borderId="49" xfId="0" applyFont="1" applyBorder="1" applyAlignment="1">
      <alignment horizontal="center" vertical="center" wrapText="1"/>
    </xf>
    <xf numFmtId="0" fontId="23" fillId="0" borderId="34" xfId="1" applyFont="1" applyFill="1" applyBorder="1" applyAlignment="1">
      <alignment horizontal="left" vertical="center" wrapText="1"/>
    </xf>
    <xf numFmtId="0" fontId="1" fillId="0" borderId="8"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1" fillId="0" borderId="3" xfId="0" applyFont="1" applyBorder="1" applyAlignment="1">
      <alignment horizontal="left" vertical="top"/>
    </xf>
    <xf numFmtId="0" fontId="1" fillId="0" borderId="14" xfId="0" applyFont="1" applyBorder="1" applyAlignment="1">
      <alignment horizontal="left" vertical="top"/>
    </xf>
    <xf numFmtId="0" fontId="1" fillId="0" borderId="1" xfId="0" applyFont="1" applyBorder="1" applyAlignment="1">
      <alignment horizontal="left" vertical="top"/>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 xfId="0" applyFont="1" applyBorder="1" applyAlignment="1">
      <alignment horizontal="center" vertical="center"/>
    </xf>
    <xf numFmtId="0" fontId="1" fillId="0" borderId="26" xfId="0" applyFont="1" applyBorder="1" applyAlignment="1">
      <alignment horizontal="center" vertical="center"/>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26" xfId="0" applyFont="1" applyBorder="1" applyAlignment="1">
      <alignment horizontal="center" vertical="center" shrinkToFit="1"/>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177" fontId="1" fillId="0" borderId="47" xfId="0" applyNumberFormat="1" applyFont="1" applyBorder="1" applyAlignment="1">
      <alignment horizontal="center" vertical="center" shrinkToFit="1"/>
    </xf>
    <xf numFmtId="177" fontId="1" fillId="0" borderId="48" xfId="0" applyNumberFormat="1" applyFont="1" applyBorder="1" applyAlignment="1">
      <alignment horizontal="center" vertical="center" shrinkToFit="1"/>
    </xf>
    <xf numFmtId="0" fontId="3" fillId="0" borderId="14" xfId="0" applyFont="1" applyBorder="1" applyAlignment="1">
      <alignment horizontal="center" vertical="center"/>
    </xf>
    <xf numFmtId="0" fontId="8" fillId="0" borderId="30"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 fillId="0" borderId="12"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40" xfId="0" applyFont="1" applyBorder="1" applyAlignment="1">
      <alignment horizontal="center" vertical="center" shrinkToFit="1"/>
    </xf>
    <xf numFmtId="0" fontId="11" fillId="0" borderId="42" xfId="0" applyFont="1" applyBorder="1" applyAlignment="1">
      <alignment horizontal="center" vertical="center" textRotation="255" wrapText="1"/>
    </xf>
    <xf numFmtId="0" fontId="11" fillId="0" borderId="43" xfId="0" applyFont="1" applyBorder="1" applyAlignment="1">
      <alignment horizontal="center" vertical="center" textRotation="255" wrapText="1"/>
    </xf>
    <xf numFmtId="0" fontId="11" fillId="0" borderId="44" xfId="0" applyFont="1" applyBorder="1" applyAlignment="1">
      <alignment horizontal="center" vertical="center" textRotation="255" wrapText="1"/>
    </xf>
    <xf numFmtId="177" fontId="1" fillId="0" borderId="58" xfId="0" applyNumberFormat="1" applyFont="1" applyBorder="1" applyAlignment="1">
      <alignment horizontal="center" vertical="center" shrinkToFit="1"/>
    </xf>
    <xf numFmtId="177" fontId="1" fillId="0" borderId="15" xfId="0" applyNumberFormat="1" applyFont="1" applyBorder="1" applyAlignment="1">
      <alignment horizontal="center" vertical="center" shrinkToFit="1"/>
    </xf>
    <xf numFmtId="177" fontId="1" fillId="0" borderId="54" xfId="0" applyNumberFormat="1" applyFont="1" applyBorder="1" applyAlignment="1">
      <alignment horizontal="center" vertical="center" shrinkToFit="1"/>
    </xf>
    <xf numFmtId="177" fontId="1" fillId="0" borderId="45" xfId="0" applyNumberFormat="1" applyFont="1" applyBorder="1" applyAlignment="1">
      <alignment horizontal="center" vertical="center" shrinkToFit="1"/>
    </xf>
    <xf numFmtId="0" fontId="20" fillId="0" borderId="96" xfId="0" applyFont="1" applyBorder="1" applyAlignment="1">
      <alignment horizontal="center" vertical="top" wrapText="1"/>
    </xf>
    <xf numFmtId="0" fontId="20" fillId="0" borderId="76" xfId="0" applyFont="1" applyBorder="1" applyAlignment="1">
      <alignment horizontal="center" vertical="top" wrapText="1"/>
    </xf>
    <xf numFmtId="0" fontId="20" fillId="0" borderId="97" xfId="0" applyFont="1" applyBorder="1" applyAlignment="1">
      <alignment horizontal="center" vertical="top" wrapText="1"/>
    </xf>
    <xf numFmtId="0" fontId="28" fillId="0" borderId="2" xfId="1" applyFont="1" applyFill="1" applyBorder="1" applyAlignment="1">
      <alignment horizontal="center" vertical="center"/>
    </xf>
    <xf numFmtId="0" fontId="28" fillId="0" borderId="0" xfId="1" applyFont="1" applyFill="1" applyBorder="1" applyAlignment="1">
      <alignment horizontal="center" vertical="center"/>
    </xf>
    <xf numFmtId="176" fontId="6" fillId="3" borderId="0" xfId="0" applyNumberFormat="1" applyFont="1" applyFill="1" applyAlignment="1">
      <alignment horizontal="left" vertical="center"/>
    </xf>
    <xf numFmtId="176" fontId="19" fillId="3" borderId="0" xfId="0" applyNumberFormat="1" applyFont="1" applyFill="1" applyAlignment="1">
      <alignment vertical="center"/>
    </xf>
    <xf numFmtId="0" fontId="6" fillId="3" borderId="0" xfId="0" applyFont="1" applyFill="1" applyAlignment="1">
      <alignment horizontal="center" vertical="center"/>
    </xf>
    <xf numFmtId="0" fontId="1" fillId="3" borderId="49" xfId="0" applyFont="1" applyFill="1" applyBorder="1" applyAlignment="1">
      <alignment horizontal="left" vertical="top" wrapText="1"/>
    </xf>
    <xf numFmtId="0" fontId="13" fillId="3" borderId="48" xfId="0" applyFont="1" applyFill="1" applyBorder="1" applyAlignment="1">
      <alignment horizontal="left" vertical="top" wrapText="1"/>
    </xf>
    <xf numFmtId="0" fontId="13" fillId="3" borderId="50" xfId="0" applyFont="1" applyFill="1" applyBorder="1" applyAlignment="1">
      <alignment horizontal="left" vertical="top" wrapText="1"/>
    </xf>
    <xf numFmtId="0" fontId="1" fillId="3" borderId="38" xfId="0" applyFont="1" applyFill="1" applyBorder="1" applyAlignment="1">
      <alignment horizontal="left" vertical="top" wrapText="1"/>
    </xf>
    <xf numFmtId="0" fontId="1" fillId="3" borderId="30" xfId="0" applyFont="1" applyFill="1" applyBorder="1" applyAlignment="1">
      <alignment horizontal="left" vertical="top" wrapText="1"/>
    </xf>
    <xf numFmtId="0" fontId="1" fillId="3" borderId="31" xfId="0" applyFont="1" applyFill="1" applyBorder="1" applyAlignment="1">
      <alignment horizontal="left" vertical="top" wrapText="1"/>
    </xf>
    <xf numFmtId="0" fontId="1" fillId="3" borderId="8" xfId="0" applyFont="1" applyFill="1" applyBorder="1" applyAlignment="1">
      <alignment horizontal="left" vertical="top" wrapText="1"/>
    </xf>
    <xf numFmtId="0" fontId="13" fillId="3" borderId="22" xfId="0" applyFont="1" applyFill="1" applyBorder="1" applyAlignment="1">
      <alignment horizontal="left" vertical="top" wrapText="1"/>
    </xf>
    <xf numFmtId="0" fontId="13" fillId="3" borderId="23" xfId="0" applyFont="1" applyFill="1" applyBorder="1" applyAlignment="1">
      <alignment horizontal="left" vertical="top" wrapText="1"/>
    </xf>
    <xf numFmtId="0" fontId="13" fillId="3" borderId="30" xfId="0" applyFont="1" applyFill="1" applyBorder="1" applyAlignment="1">
      <alignment horizontal="left" vertical="top" wrapText="1"/>
    </xf>
    <xf numFmtId="0" fontId="13" fillId="3" borderId="31" xfId="0" applyFont="1" applyFill="1" applyBorder="1" applyAlignment="1">
      <alignment horizontal="left" vertical="top" wrapText="1"/>
    </xf>
    <xf numFmtId="0" fontId="1" fillId="3" borderId="5" xfId="0" applyFont="1" applyFill="1" applyBorder="1" applyAlignment="1">
      <alignment horizontal="left" vertical="top" wrapText="1"/>
    </xf>
    <xf numFmtId="0" fontId="13" fillId="3" borderId="45" xfId="0" applyFont="1" applyFill="1" applyBorder="1" applyAlignment="1">
      <alignment horizontal="left" vertical="top" wrapText="1"/>
    </xf>
    <xf numFmtId="0" fontId="13" fillId="3" borderId="46" xfId="0" applyFont="1" applyFill="1" applyBorder="1" applyAlignment="1">
      <alignment horizontal="left" vertical="top" wrapText="1"/>
    </xf>
    <xf numFmtId="0" fontId="6" fillId="3" borderId="0" xfId="0" applyFont="1" applyFill="1" applyAlignment="1">
      <alignment horizontal="right" vertical="center"/>
    </xf>
    <xf numFmtId="0" fontId="1" fillId="3" borderId="17"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3" borderId="18" xfId="0" applyFont="1" applyFill="1" applyBorder="1" applyAlignment="1">
      <alignment horizontal="left" vertical="top" wrapText="1"/>
    </xf>
    <xf numFmtId="0" fontId="7" fillId="3" borderId="6"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16" xfId="0" applyFont="1" applyFill="1" applyBorder="1" applyAlignment="1">
      <alignment horizontal="center" vertical="center"/>
    </xf>
    <xf numFmtId="0" fontId="1" fillId="3" borderId="47" xfId="0" applyFont="1" applyFill="1" applyBorder="1" applyAlignment="1">
      <alignment horizontal="left" vertical="top" wrapText="1"/>
    </xf>
    <xf numFmtId="0" fontId="1" fillId="3" borderId="48" xfId="0" applyFont="1" applyFill="1" applyBorder="1" applyAlignment="1">
      <alignment horizontal="left" vertical="top" wrapText="1"/>
    </xf>
    <xf numFmtId="0" fontId="1" fillId="3" borderId="50"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0" xfId="0" applyFont="1" applyFill="1" applyAlignment="1">
      <alignment horizontal="left" vertical="top" wrapText="1"/>
    </xf>
    <xf numFmtId="0" fontId="1" fillId="3" borderId="10"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1" xfId="0" applyFont="1" applyFill="1" applyBorder="1" applyAlignment="1">
      <alignment horizontal="left" vertical="top" wrapText="1"/>
    </xf>
    <xf numFmtId="0" fontId="7" fillId="3" borderId="4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6" fillId="3" borderId="27" xfId="0" applyFont="1" applyFill="1" applyBorder="1" applyAlignment="1">
      <alignment horizontal="center" vertical="center" shrinkToFit="1"/>
    </xf>
    <xf numFmtId="0" fontId="6" fillId="3" borderId="28" xfId="0" applyFont="1" applyFill="1" applyBorder="1" applyAlignment="1">
      <alignment horizontal="center" vertical="center" shrinkToFit="1"/>
    </xf>
    <xf numFmtId="0" fontId="6" fillId="3" borderId="25"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26" xfId="0" applyFont="1" applyFill="1" applyBorder="1" applyAlignment="1">
      <alignment horizontal="center" vertical="center" shrinkToFit="1"/>
    </xf>
    <xf numFmtId="0" fontId="7" fillId="3" borderId="27" xfId="0" applyFont="1" applyFill="1" applyBorder="1" applyAlignment="1">
      <alignment horizontal="center" vertical="center" wrapText="1"/>
    </xf>
    <xf numFmtId="0" fontId="7" fillId="3" borderId="29" xfId="0" applyFont="1" applyFill="1" applyBorder="1" applyAlignment="1">
      <alignment horizontal="center" vertical="center" wrapText="1"/>
    </xf>
    <xf numFmtId="177" fontId="1" fillId="3" borderId="47" xfId="0" applyNumberFormat="1" applyFont="1" applyFill="1" applyBorder="1" applyAlignment="1">
      <alignment horizontal="center" vertical="center" shrinkToFit="1"/>
    </xf>
    <xf numFmtId="177" fontId="1" fillId="3" borderId="48" xfId="0" applyNumberFormat="1" applyFont="1" applyFill="1" applyBorder="1" applyAlignment="1">
      <alignment horizontal="center" vertical="center" shrinkToFit="1"/>
    </xf>
    <xf numFmtId="0" fontId="1" fillId="3" borderId="48" xfId="0" applyFont="1" applyFill="1" applyBorder="1" applyAlignment="1">
      <alignment horizontal="left" vertical="center" shrinkToFit="1"/>
    </xf>
    <xf numFmtId="0" fontId="1" fillId="3" borderId="12" xfId="0" applyFont="1" applyFill="1" applyBorder="1" applyAlignment="1">
      <alignment horizontal="center" vertical="center" shrinkToFit="1"/>
    </xf>
    <xf numFmtId="0" fontId="8" fillId="3" borderId="41" xfId="0" applyFont="1" applyFill="1" applyBorder="1" applyAlignment="1">
      <alignment horizontal="center" vertical="center" shrinkToFit="1"/>
    </xf>
    <xf numFmtId="0" fontId="8" fillId="3" borderId="40" xfId="0" applyFont="1" applyFill="1" applyBorder="1" applyAlignment="1">
      <alignment horizontal="center" vertical="center" shrinkToFit="1"/>
    </xf>
    <xf numFmtId="177" fontId="1" fillId="3" borderId="58" xfId="0" applyNumberFormat="1" applyFont="1" applyFill="1" applyBorder="1" applyAlignment="1">
      <alignment horizontal="center" vertical="center" shrinkToFit="1"/>
    </xf>
    <xf numFmtId="177" fontId="1" fillId="3" borderId="15" xfId="0" applyNumberFormat="1" applyFont="1" applyFill="1" applyBorder="1" applyAlignment="1">
      <alignment horizontal="center" vertical="center" shrinkToFit="1"/>
    </xf>
    <xf numFmtId="177" fontId="1" fillId="3" borderId="54" xfId="0" applyNumberFormat="1" applyFont="1" applyFill="1" applyBorder="1" applyAlignment="1">
      <alignment horizontal="center" vertical="center" shrinkToFit="1"/>
    </xf>
    <xf numFmtId="177" fontId="1" fillId="3" borderId="45" xfId="0" applyNumberFormat="1" applyFont="1" applyFill="1" applyBorder="1" applyAlignment="1">
      <alignment horizontal="center" vertical="center" shrinkToFit="1"/>
    </xf>
    <xf numFmtId="0" fontId="1" fillId="3" borderId="15" xfId="0" applyFont="1" applyFill="1" applyBorder="1" applyAlignment="1">
      <alignment horizontal="left" vertical="center" shrinkToFit="1"/>
    </xf>
    <xf numFmtId="0" fontId="1" fillId="3" borderId="45" xfId="0" applyFont="1" applyFill="1" applyBorder="1" applyAlignment="1">
      <alignment horizontal="left" vertical="center" shrinkToFit="1"/>
    </xf>
    <xf numFmtId="176" fontId="6" fillId="0" borderId="0" xfId="0" applyNumberFormat="1" applyFont="1" applyAlignment="1">
      <alignment horizontal="left" vertical="center"/>
    </xf>
    <xf numFmtId="176" fontId="19" fillId="0" borderId="0" xfId="0" applyNumberFormat="1" applyFont="1" applyAlignment="1">
      <alignment vertical="center"/>
    </xf>
  </cellXfs>
  <cellStyles count="2">
    <cellStyle name="ハイパーリンク" xfId="1" builtinId="8"/>
    <cellStyle name="標準" xfId="0" builtinId="0"/>
  </cellStyles>
  <dxfs count="2">
    <dxf>
      <fill>
        <patternFill>
          <bgColor rgb="FFFFFFCC"/>
        </patternFill>
      </fill>
    </dxf>
    <dxf>
      <fill>
        <patternFill>
          <bgColor theme="9" tint="0.79998168889431442"/>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theme/theme1.xml" Type="http://schemas.openxmlformats.org/officeDocument/2006/relationships/theme"/><Relationship Id="rId51" Target="styles.xml" Type="http://schemas.openxmlformats.org/officeDocument/2006/relationships/styles"/><Relationship Id="rId52" Target="sharedStrings.xml" Type="http://schemas.openxmlformats.org/officeDocument/2006/relationships/sharedStrings"/><Relationship Id="rId53" Target="metadata.xml" Type="http://schemas.openxmlformats.org/officeDocument/2006/relationships/sheetMetadata"/><Relationship Id="rId54" Target="calcChain.xml" Type="http://schemas.openxmlformats.org/officeDocument/2006/relationships/calcChain"/><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4969BB4D-4161-4DF6-BF11-E96562D1119F}"/>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0.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C09688C9-F02E-442F-8A54-44428ACEA6DE}"/>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D3AC10F4-A6DD-47ED-A151-174C1323F1C6}"/>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5777CA9B-0DBB-411E-81B3-6831AC63FB19}"/>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CBEA46BB-DE1B-425B-B8B0-F0874CEA26FE}"/>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3D3D9759-943D-4CD7-89DD-D4BC6D27C349}"/>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5.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BDD18580-B850-46B9-BA13-5807BB701241}"/>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6.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758294C2-C113-4A85-BCA1-77CC0FA45E81}"/>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7.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451F752D-0675-4672-A4E0-0C4A1AA8B7EF}"/>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8.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6DE6884E-6FF6-45CB-9115-842C9E40A2EF}"/>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19.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596645CB-2C1E-49A4-8DF0-BAAFBF7643EB}"/>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A0DD7A90-D285-4809-A660-23AF4BB600A6}"/>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0.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23447578-B474-480C-9781-6741CA631380}"/>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1.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0B39BB41-E45A-42B6-A17D-B1FF7ACEA695}"/>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2.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35092E9C-0117-480D-8312-EE9C9C472325}"/>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3.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9CF74534-E597-4111-9287-C5063771E340}"/>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4.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95F2EF63-226E-427C-B69A-F0BD588DD1F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5.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07114BFD-2D46-42F3-BC9A-2907879F4072}"/>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6.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B4129B1B-8230-4FE9-AECF-F5C9C9CFF3C7}"/>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7.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8C3B7768-1AFE-42E6-8A1F-6764DE58C106}"/>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8.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FF19E41C-7F8B-48AA-B53E-676CB7A0166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29.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6C01D58E-42AD-46C2-B9E9-622118598E3C}"/>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112E3C95-9D10-4C15-A145-3A13DEDB4FFB}"/>
            </a:ext>
          </a:extLst>
        </xdr:cNvPr>
        <xdr:cNvSpPr txBox="1">
          <a:spLocks noChangeArrowheads="1"/>
        </xdr:cNvSpPr>
      </xdr:nvSpPr>
      <xdr:spPr bwMode="auto">
        <a:xfrm>
          <a:off x="3286125" y="10039350"/>
          <a:ext cx="53340" cy="209550"/>
        </a:xfrm>
        <a:prstGeom prst="rect">
          <a:avLst/>
        </a:prstGeom>
        <a:noFill/>
        <a:ln w="9525">
          <a:noFill/>
          <a:miter lim="800000"/>
          <a:headEnd/>
          <a:tailEnd/>
        </a:ln>
      </xdr:spPr>
    </xdr:sp>
    <xdr:clientData/>
  </xdr:oneCellAnchor>
</xdr:wsDr>
</file>

<file path=xl/drawings/drawing30.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13267234-B477-46A7-8C49-A2E0125193F2}"/>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1.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058F1BA6-F4FF-4BAD-9DCB-DE43F2184038}"/>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2.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FDCEF9A3-05E1-4052-92C3-4A2A2033C77A}"/>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3.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36864074-79BB-452C-902E-457A84E52E79}"/>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4.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4B241C44-ACE2-4D28-AB18-B0FA9172DD58}"/>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5.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D1790C3C-28F7-4484-AE64-8D9FBAAE3D69}"/>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6.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4629F7A7-E9F9-4940-AF5F-AB7CF7167566}"/>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7.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BD09368C-53AC-4441-BFC2-913E5F1CE09A}"/>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8.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106FF0B7-4611-4EE2-8527-78B0A2A65A72}"/>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39.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27B7FFB6-0755-4BB4-BAE5-FC47F9FE517A}"/>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71C56E0F-5F31-47DC-9068-FBD20F13E047}"/>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0.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0A7A84BA-8104-48B0-8AFD-B8E2B5FDC2FA}"/>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1.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725530CF-3373-4BF7-861C-DD90C8605A9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2.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7EE44D27-5D27-4FB1-8934-01C21D817637}"/>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3.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6E8E129F-761B-47BF-9DA7-FE1144CAA8C7}"/>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4.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F20AA7DF-CD1B-46B9-B156-8022BEF57959}"/>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5.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1F80916A-BA64-4B66-873E-70560E4125C2}"/>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6.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845FE618-AC82-43AA-A5F1-00332ED01E5C}"/>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47.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50A8F4FE-0551-42A0-8034-DB0057586B5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C41904F6-46FB-4EEE-B20B-1AD01C451158}"/>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B03097FE-5ADC-4480-AAA8-729D14A19EF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0611E9FC-240D-4BA1-809C-112D43375E23}"/>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623893AF-9990-47DB-A5AB-783A6122F44B}"/>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oneCellAnchor>
    <xdr:from>
      <xdr:col>9</xdr:col>
      <xdr:colOff>266700</xdr:colOff>
      <xdr:row>25</xdr:row>
      <xdr:rowOff>0</xdr:rowOff>
    </xdr:from>
    <xdr:ext cx="53340" cy="209550"/>
    <xdr:sp macro="" textlink="">
      <xdr:nvSpPr>
        <xdr:cNvPr id="2" name="Text Box 1">
          <a:extLst>
            <a:ext uri="{FF2B5EF4-FFF2-40B4-BE49-F238E27FC236}">
              <a16:creationId xmlns:a16="http://schemas.microsoft.com/office/drawing/2014/main" id="{BD195CDD-0877-460A-BE47-A6D0BE25CE24}"/>
            </a:ext>
          </a:extLst>
        </xdr:cNvPr>
        <xdr:cNvSpPr txBox="1">
          <a:spLocks noChangeArrowheads="1"/>
        </xdr:cNvSpPr>
      </xdr:nvSpPr>
      <xdr:spPr bwMode="auto">
        <a:xfrm>
          <a:off x="3286125" y="9925050"/>
          <a:ext cx="53340" cy="2095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8.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9.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0.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1.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2.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3.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4.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5.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6.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7.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18.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19.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0.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1.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2.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3.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4.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2" Target="../drawings/drawing25.xml" Type="http://schemas.openxmlformats.org/officeDocument/2006/relationships/drawing"/></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 Id="rId2" Target="../drawings/drawing26.xml" Type="http://schemas.openxmlformats.org/officeDocument/2006/relationships/drawing"/></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 Id="rId2" Target="../drawings/drawing28.xml" Type="http://schemas.openxmlformats.org/officeDocument/2006/relationships/drawing"/></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29.xml" Type="http://schemas.openxmlformats.org/officeDocument/2006/relationships/drawing"/></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 Id="rId2" Target="../drawings/drawing30.xml" Type="http://schemas.openxmlformats.org/officeDocument/2006/relationships/drawing"/></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 Id="rId2" Target="../drawings/drawing31.xml" Type="http://schemas.openxmlformats.org/officeDocument/2006/relationships/drawing"/></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 Id="rId2" Target="../drawings/drawing32.xml" Type="http://schemas.openxmlformats.org/officeDocument/2006/relationships/drawing"/></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 Id="rId2" Target="../drawings/drawing33.xml" Type="http://schemas.openxmlformats.org/officeDocument/2006/relationships/drawing"/></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 Id="rId2" Target="../drawings/drawing34.xml" Type="http://schemas.openxmlformats.org/officeDocument/2006/relationships/drawing"/></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 Id="rId2" Target="../drawings/drawing35.xml" Type="http://schemas.openxmlformats.org/officeDocument/2006/relationships/drawing"/></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 Id="rId2" Target="../drawings/drawing36.xml" Type="http://schemas.openxmlformats.org/officeDocument/2006/relationships/drawing"/></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 Id="rId2" Target="../drawings/drawing37.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 Id="rId2" Target="../drawings/drawing38.xml" Type="http://schemas.openxmlformats.org/officeDocument/2006/relationships/drawing"/></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 Id="rId2" Target="../drawings/drawing39.xml" Type="http://schemas.openxmlformats.org/officeDocument/2006/relationships/drawing"/></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 Id="rId2" Target="../drawings/drawing40.xml" Type="http://schemas.openxmlformats.org/officeDocument/2006/relationships/drawing"/></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 Id="rId2" Target="../drawings/drawing41.xml" Type="http://schemas.openxmlformats.org/officeDocument/2006/relationships/drawing"/></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 Id="rId2" Target="../drawings/drawing42.xml" Type="http://schemas.openxmlformats.org/officeDocument/2006/relationships/drawing"/></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 Id="rId2" Target="../drawings/drawing43.xml" Type="http://schemas.openxmlformats.org/officeDocument/2006/relationships/drawing"/></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 Id="rId2" Target="../drawings/drawing44.xml" Type="http://schemas.openxmlformats.org/officeDocument/2006/relationships/drawing"/></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 Id="rId2" Target="../drawings/drawing45.xml" Type="http://schemas.openxmlformats.org/officeDocument/2006/relationships/drawing"/></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 Id="rId2" Target="../drawings/drawing46.xml" Type="http://schemas.openxmlformats.org/officeDocument/2006/relationships/drawing"/></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 Id="rId2" Target="../drawings/drawing47.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6121-4F68-4B0F-93AA-F7CF9E17CF51}">
  <sheetPr>
    <pageSetUpPr fitToPage="1"/>
  </sheetPr>
  <dimension ref="A1:AL41"/>
  <sheetViews>
    <sheetView tabSelected="1" view="pageBreakPreview" zoomScaleNormal="120" zoomScaleSheetLayoutView="100" workbookViewId="0">
      <selection activeCell="B1" sqref="B1"/>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様式</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c r="H3" s="424"/>
      <c r="I3" s="424"/>
      <c r="J3" s="424"/>
      <c r="K3" s="425"/>
      <c r="L3" s="9" t="s">
        <v>24</v>
      </c>
      <c r="M3" s="426" t="s">
        <v>25</v>
      </c>
      <c r="N3" s="429" t="s">
        <v>185</v>
      </c>
      <c r="O3" s="430"/>
      <c r="P3" s="430"/>
      <c r="Q3" s="430"/>
      <c r="R3" s="430"/>
      <c r="S3" s="276" t="s">
        <v>186</v>
      </c>
      <c r="T3" s="276"/>
      <c r="U3" s="276"/>
      <c r="V3" s="276"/>
      <c r="W3" s="276"/>
      <c r="X3" s="276"/>
      <c r="Y3" s="276"/>
      <c r="Z3" s="277"/>
      <c r="AA3" s="13"/>
      <c r="AB3" s="13"/>
      <c r="AC3" s="398" t="s">
        <v>90</v>
      </c>
      <c r="AD3" s="3"/>
      <c r="AE3" s="13"/>
      <c r="AF3" s="13"/>
      <c r="AG3" s="13"/>
      <c r="AH3" s="13"/>
      <c r="AI3" s="13"/>
      <c r="AJ3" s="13"/>
      <c r="AK3" s="13"/>
      <c r="AL3" s="25"/>
    </row>
    <row r="4" spans="2:38" ht="15" customHeight="1">
      <c r="B4" s="399" t="s">
        <v>68</v>
      </c>
      <c r="C4" s="400"/>
      <c r="D4" s="401"/>
      <c r="E4" s="405" t="s">
        <v>0</v>
      </c>
      <c r="F4" s="406"/>
      <c r="G4" s="409"/>
      <c r="H4" s="410"/>
      <c r="I4" s="410"/>
      <c r="J4" s="410"/>
      <c r="K4" s="411"/>
      <c r="L4" s="415"/>
      <c r="M4" s="427"/>
      <c r="N4" s="431"/>
      <c r="O4" s="432"/>
      <c r="P4" s="432"/>
      <c r="Q4" s="432"/>
      <c r="R4" s="432"/>
      <c r="S4" s="278"/>
      <c r="T4" s="278"/>
      <c r="U4" s="278"/>
      <c r="V4" s="278"/>
      <c r="W4" s="278"/>
      <c r="X4" s="278"/>
      <c r="Y4" s="278"/>
      <c r="Z4" s="279"/>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t="s">
        <v>185</v>
      </c>
      <c r="O5" s="418"/>
      <c r="P5" s="418"/>
      <c r="Q5" s="418"/>
      <c r="R5" s="418"/>
      <c r="S5" s="280" t="s">
        <v>187</v>
      </c>
      <c r="T5" s="280"/>
      <c r="U5" s="280"/>
      <c r="V5" s="280"/>
      <c r="W5" s="280"/>
      <c r="X5" s="280"/>
      <c r="Y5" s="280"/>
      <c r="Z5" s="281"/>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c r="F10" s="376"/>
      <c r="G10" s="353"/>
      <c r="H10" s="376"/>
      <c r="I10" s="353"/>
      <c r="J10" s="376"/>
      <c r="K10" s="353"/>
      <c r="L10" s="376"/>
      <c r="M10" s="353"/>
      <c r="N10" s="376"/>
      <c r="O10" s="353"/>
      <c r="P10" s="376"/>
      <c r="Q10" s="353"/>
      <c r="R10" s="376"/>
      <c r="S10" s="353"/>
      <c r="T10" s="376"/>
      <c r="U10" s="353"/>
      <c r="V10" s="376"/>
      <c r="W10" s="353"/>
      <c r="X10" s="354"/>
      <c r="Y10" s="354"/>
      <c r="Z10" s="355"/>
      <c r="AC10" s="85"/>
      <c r="AD10" s="16"/>
      <c r="AE10" s="16"/>
      <c r="AK10" s="13"/>
      <c r="AL10" s="25"/>
    </row>
    <row r="11" spans="2:38" ht="39" customHeight="1">
      <c r="B11" s="382"/>
      <c r="C11" s="377" t="s">
        <v>28</v>
      </c>
      <c r="D11" s="378"/>
      <c r="E11" s="379"/>
      <c r="F11" s="376"/>
      <c r="G11" s="353"/>
      <c r="H11" s="376"/>
      <c r="I11" s="353"/>
      <c r="J11" s="376"/>
      <c r="K11" s="353"/>
      <c r="L11" s="376"/>
      <c r="M11" s="353"/>
      <c r="N11" s="376"/>
      <c r="O11" s="353"/>
      <c r="P11" s="376"/>
      <c r="Q11" s="353"/>
      <c r="R11" s="376"/>
      <c r="S11" s="353"/>
      <c r="T11" s="376"/>
      <c r="U11" s="353"/>
      <c r="V11" s="376"/>
      <c r="W11" s="353"/>
      <c r="X11" s="354"/>
      <c r="Y11" s="354"/>
      <c r="Z11" s="355"/>
      <c r="AC11" s="85"/>
      <c r="AD11" s="16"/>
      <c r="AE11" s="16"/>
      <c r="AK11" s="13"/>
      <c r="AL11" s="25"/>
    </row>
    <row r="12" spans="2:38" ht="39" customHeight="1" thickBot="1">
      <c r="B12" s="382"/>
      <c r="C12" s="395" t="s">
        <v>29</v>
      </c>
      <c r="D12" s="396"/>
      <c r="E12" s="397"/>
      <c r="F12" s="375"/>
      <c r="G12" s="374"/>
      <c r="H12" s="375"/>
      <c r="I12" s="374"/>
      <c r="J12" s="375"/>
      <c r="K12" s="374"/>
      <c r="L12" s="375"/>
      <c r="M12" s="374"/>
      <c r="N12" s="375"/>
      <c r="O12" s="374"/>
      <c r="P12" s="375"/>
      <c r="Q12" s="374"/>
      <c r="R12" s="375"/>
      <c r="S12" s="374"/>
      <c r="T12" s="375"/>
      <c r="U12" s="374"/>
      <c r="V12" s="375"/>
      <c r="W12" s="374"/>
      <c r="X12" s="380"/>
      <c r="Y12" s="380"/>
      <c r="Z12" s="381"/>
      <c r="AC12" s="85"/>
      <c r="AD12" s="16"/>
      <c r="AE12" s="16"/>
      <c r="AK12" s="13"/>
      <c r="AL12" s="25"/>
    </row>
    <row r="13" spans="2:38" ht="39" customHeight="1" thickBot="1">
      <c r="B13" s="382"/>
      <c r="C13" s="371" t="s">
        <v>19</v>
      </c>
      <c r="D13" s="372"/>
      <c r="E13" s="373"/>
      <c r="F13" s="352"/>
      <c r="G13" s="351"/>
      <c r="H13" s="352"/>
      <c r="I13" s="351"/>
      <c r="J13" s="352"/>
      <c r="K13" s="351"/>
      <c r="L13" s="352"/>
      <c r="M13" s="351"/>
      <c r="N13" s="352"/>
      <c r="O13" s="351"/>
      <c r="P13" s="352"/>
      <c r="Q13" s="351"/>
      <c r="R13" s="352"/>
      <c r="S13" s="351"/>
      <c r="T13" s="352"/>
      <c r="U13" s="351"/>
      <c r="V13" s="352"/>
      <c r="W13" s="353"/>
      <c r="X13" s="354"/>
      <c r="Y13" s="354"/>
      <c r="Z13" s="355"/>
      <c r="AC13" s="85"/>
      <c r="AD13" s="16"/>
      <c r="AE13" s="16"/>
      <c r="AF13" s="16"/>
      <c r="AG13" s="16"/>
      <c r="AH13" s="16"/>
      <c r="AI13" s="16"/>
      <c r="AJ13" s="16"/>
      <c r="AK13" s="13"/>
      <c r="AL13" s="25"/>
    </row>
    <row r="14" spans="2:38" ht="22.15" customHeight="1">
      <c r="B14" s="382"/>
      <c r="C14" s="356" t="s">
        <v>31</v>
      </c>
      <c r="D14" s="357"/>
      <c r="E14" s="362"/>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c r="F18" s="302"/>
      <c r="G18" s="303"/>
      <c r="H18" s="304"/>
      <c r="I18" s="302"/>
      <c r="J18" s="304"/>
      <c r="K18" s="296"/>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c r="F19" s="302"/>
      <c r="G19" s="303"/>
      <c r="H19" s="304"/>
      <c r="I19" s="302"/>
      <c r="J19" s="304"/>
      <c r="K19" s="296"/>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c r="F20" s="290"/>
      <c r="G20" s="291"/>
      <c r="H20" s="292"/>
      <c r="I20" s="290"/>
      <c r="J20" s="292"/>
      <c r="K20" s="293"/>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
        <v>184</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
        <v>189</v>
      </c>
      <c r="D29" s="307"/>
      <c r="E29" s="307"/>
      <c r="F29" s="307"/>
      <c r="G29" s="307"/>
      <c r="H29" s="307"/>
      <c r="I29" s="307"/>
      <c r="J29" s="307"/>
      <c r="K29" s="307"/>
      <c r="L29" s="307"/>
      <c r="M29" s="307"/>
      <c r="N29" s="307"/>
      <c r="O29" s="307"/>
      <c r="P29" s="307"/>
      <c r="Q29" s="101"/>
      <c r="R29" s="284"/>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282" t="s">
        <v>188</v>
      </c>
      <c r="D32" s="282"/>
      <c r="E32" s="282"/>
      <c r="F32" s="282"/>
      <c r="G32" s="282"/>
      <c r="H32" s="283"/>
      <c r="I32" s="57"/>
      <c r="J32" s="59" t="s">
        <v>32</v>
      </c>
      <c r="K32" s="59"/>
      <c r="L32" s="59"/>
      <c r="M32" s="58" t="s">
        <v>33</v>
      </c>
      <c r="N32" s="58"/>
      <c r="O32" s="58"/>
      <c r="P32" s="57"/>
      <c r="Q32" s="58"/>
      <c r="R32" s="284"/>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G2:S2"/>
    <mergeCell ref="B3:D3"/>
    <mergeCell ref="E3:F3"/>
    <mergeCell ref="G3:K3"/>
    <mergeCell ref="M3:M5"/>
    <mergeCell ref="N3:R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O13:P13"/>
    <mergeCell ref="Q13:R13"/>
    <mergeCell ref="S13:T13"/>
    <mergeCell ref="U13:V13"/>
    <mergeCell ref="W13:Z13"/>
    <mergeCell ref="C14:D16"/>
    <mergeCell ref="E14:Z16"/>
    <mergeCell ref="C13:D13"/>
    <mergeCell ref="E13:F13"/>
    <mergeCell ref="G13:H13"/>
    <mergeCell ref="I13:J13"/>
    <mergeCell ref="K13:L13"/>
    <mergeCell ref="M13:N13"/>
    <mergeCell ref="K19:Z19"/>
    <mergeCell ref="B17:B20"/>
    <mergeCell ref="C17:D17"/>
    <mergeCell ref="E17:F17"/>
    <mergeCell ref="G17:H17"/>
    <mergeCell ref="I17:J17"/>
    <mergeCell ref="K17:Z17"/>
    <mergeCell ref="C18:D18"/>
    <mergeCell ref="E18:F18"/>
    <mergeCell ref="G18:H18"/>
    <mergeCell ref="I18:J18"/>
    <mergeCell ref="A28:A30"/>
    <mergeCell ref="AC28:AC29"/>
    <mergeCell ref="C29:P29"/>
    <mergeCell ref="R29:V29"/>
    <mergeCell ref="W31:Y31"/>
    <mergeCell ref="C23:D23"/>
    <mergeCell ref="E23:Z23"/>
    <mergeCell ref="B24:D24"/>
    <mergeCell ref="E24:Z24"/>
    <mergeCell ref="B25:D25"/>
    <mergeCell ref="E25:Z25"/>
    <mergeCell ref="B21:B23"/>
    <mergeCell ref="C21:D21"/>
    <mergeCell ref="E21:Z21"/>
    <mergeCell ref="C22:D22"/>
    <mergeCell ref="E22:Z22"/>
    <mergeCell ref="W37:Y37"/>
    <mergeCell ref="W38:Y38"/>
    <mergeCell ref="W39:Y39"/>
    <mergeCell ref="W40:Y40"/>
    <mergeCell ref="W41:Y41"/>
    <mergeCell ref="S3:Z4"/>
    <mergeCell ref="S5:Z5"/>
    <mergeCell ref="C32:H32"/>
    <mergeCell ref="R32:V32"/>
    <mergeCell ref="W32:Y32"/>
    <mergeCell ref="W33:Y33"/>
    <mergeCell ref="W35:Y35"/>
    <mergeCell ref="W36:Y36"/>
    <mergeCell ref="W27:Y27"/>
    <mergeCell ref="C20:D20"/>
    <mergeCell ref="E20:F20"/>
    <mergeCell ref="G20:H20"/>
    <mergeCell ref="I20:J20"/>
    <mergeCell ref="K20:Z20"/>
    <mergeCell ref="K18:Z18"/>
    <mergeCell ref="C19:D19"/>
    <mergeCell ref="E19:F19"/>
    <mergeCell ref="G19:H19"/>
    <mergeCell ref="I19:J19"/>
  </mergeCells>
  <phoneticPr fontId="2"/>
  <hyperlinks>
    <hyperlink ref="AC2" location="①生徒データ入力!A1" display="①生徒データ入力" xr:uid="{EE9796B4-31B5-4E50-BE5F-7A60EE2BA00D}"/>
    <hyperlink ref="AC19" location="①生徒データ入力!A1" display="①生徒データ入力" xr:uid="{48C5945B-4F8C-4057-9340-EC1D5C48580F}"/>
    <hyperlink ref="AC27" location="'⓪学校関係データ入力'!A1" display="⓪学校関係データ入力" xr:uid="{ED34C7A6-B91F-4C7F-814A-3ADF05DEA99C}"/>
    <hyperlink ref="AC24" location="①生徒データ入力!A1" display="①生徒データ入力" xr:uid="{E9B640A1-9340-4B9E-A732-3CD188E3E64B}"/>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13E0-4670-4D26-93C6-A4438C47A7EC}">
  <sheetPr>
    <pageSetUpPr fitToPage="1"/>
  </sheetPr>
  <dimension ref="A1:AL41"/>
  <sheetViews>
    <sheetView view="pageBreakPreview" topLeftCell="A22"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(6)</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D9CAE0CF-10DF-4B06-A8C1-F8F4513B5977}"/>
    <hyperlink ref="AC19" location="①生徒データ入力!A1" display="①生徒データ入力" xr:uid="{4DE07429-D16F-4C88-8A8D-916C7887D0BF}"/>
    <hyperlink ref="AC27" location="'⓪学校関係データ入力'!A1" display="⓪学校関係データ入力" xr:uid="{3064809C-44EF-44EE-BC31-AAE35B7DDF60}"/>
    <hyperlink ref="AC24" location="①生徒データ入力!A1" display="①生徒データ入力" xr:uid="{DF39964A-D38F-4F4A-8F4D-4804576287A6}"/>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002C-0EB4-4320-89BF-0438C2AD6B69}">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(7)</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A1F3ADE4-FFD5-48B6-81FA-F0A773D1BD64}"/>
    <hyperlink ref="AC19" location="①生徒データ入力!A1" display="①生徒データ入力" xr:uid="{E8B61ED6-9DC1-4B3A-9CE9-E3ADD4CC02ED}"/>
    <hyperlink ref="AC27" location="'⓪学校関係データ入力'!A1" display="⓪学校関係データ入力" xr:uid="{725C18A7-F472-40F8-B6AE-3AC7DE53D5B8}"/>
    <hyperlink ref="AC24" location="①生徒データ入力!A1" display="①生徒データ入力" xr:uid="{43E044AD-B7AC-4FCB-B3C3-F7932B362C53}"/>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35EF-75D7-4641-AD8E-A311FAEF779C}">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(8)</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F541D280-4508-47A5-9A04-3421B760731A}"/>
    <hyperlink ref="AC19" location="①生徒データ入力!A1" display="①生徒データ入力" xr:uid="{25809559-17F1-4DDD-9523-14257CD518BF}"/>
    <hyperlink ref="AC27" location="'⓪学校関係データ入力'!A1" display="⓪学校関係データ入力" xr:uid="{EF1C9179-A0F4-4D29-8A49-B60172FC1353}"/>
    <hyperlink ref="AC24" location="①生徒データ入力!A1" display="①生徒データ入力" xr:uid="{AF874816-AC89-445A-A64C-D65195E27902}"/>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2FF22-2227-49DD-A163-6F5DA8AC9445}">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(9)</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EA06052A-B3B2-4E8B-8EF3-C5A65AA25A7D}"/>
    <hyperlink ref="AC19" location="①生徒データ入力!A1" display="①生徒データ入力" xr:uid="{F6F47719-A60C-4B7A-A5CD-C88001B6E0C5}"/>
    <hyperlink ref="AC27" location="'⓪学校関係データ入力'!A1" display="⓪学校関係データ入力" xr:uid="{D074AC8B-A625-425A-B9DD-6EE876A86C3E}"/>
    <hyperlink ref="AC24" location="①生徒データ入力!A1" display="①生徒データ入力" xr:uid="{D56DF9FA-2B0E-4392-89A2-EF7CCED48B1C}"/>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3894-39B0-43CF-BD59-384D35E2B033}">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(10)</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4907FF14-3282-4A8E-AC44-8A071542E24B}"/>
    <hyperlink ref="AC19" location="①生徒データ入力!A1" display="①生徒データ入力" xr:uid="{C6B7AD01-B93D-4B5A-9CC7-0D1D90240654}"/>
    <hyperlink ref="AC27" location="'⓪学校関係データ入力'!A1" display="⓪学校関係データ入力" xr:uid="{251E48EE-936B-45C3-B597-0DF0CC9CA6E7}"/>
    <hyperlink ref="AC24" location="①生徒データ入力!A1" display="①生徒データ入力" xr:uid="{1E7C3B87-1A6A-4BE5-8C6D-CD220FE754F1}"/>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23D4-7302-44B9-90EB-0B86C38B1644}">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(11)</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1644F35F-DE77-463E-B44E-9D3C960FC2B5}"/>
    <hyperlink ref="AC19" location="①生徒データ入力!A1" display="①生徒データ入力" xr:uid="{8466F72E-811F-4B7E-9C06-C1063872552F}"/>
    <hyperlink ref="AC27" location="'⓪学校関係データ入力'!A1" display="⓪学校関係データ入力" xr:uid="{FE3A63B6-0EE1-48EE-8A01-09042042DAF4}"/>
    <hyperlink ref="AC24" location="①生徒データ入力!A1" display="①生徒データ入力" xr:uid="{71DCFD24-B140-490B-B291-8AFA24FABDF3}"/>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F0D4B-5DAA-4910-8D57-E846100FA3B0}">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(12)</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0EF91A6E-98B3-49F5-A7F7-E1B4FCD03B74}"/>
    <hyperlink ref="AC19" location="①生徒データ入力!A1" display="①生徒データ入力" xr:uid="{22B68892-8A2B-40C9-AD17-F31F9A10A0BF}"/>
    <hyperlink ref="AC27" location="'⓪学校関係データ入力'!A1" display="⓪学校関係データ入力" xr:uid="{9282E61C-1ADC-4ED5-ABD6-1670B0FDBA15}"/>
    <hyperlink ref="AC24" location="①生徒データ入力!A1" display="①生徒データ入力" xr:uid="{AD035638-8BB2-4BDD-83BF-135812F56C49}"/>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33E8-9557-49C0-9788-037A5EE11D5E}">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(13)</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AF4314E6-072D-49E2-A76F-459C5B378C0B}"/>
    <hyperlink ref="AC19" location="①生徒データ入力!A1" display="①生徒データ入力" xr:uid="{17A29424-2A2A-4B15-B6BE-0228F17FCF98}"/>
    <hyperlink ref="AC27" location="'⓪学校関係データ入力'!A1" display="⓪学校関係データ入力" xr:uid="{903DC286-0790-4D85-B4E7-456AE9E22297}"/>
    <hyperlink ref="AC24" location="①生徒データ入力!A1" display="①生徒データ入力" xr:uid="{883D5C19-9FAB-4A23-9FED-33862DEB8930}"/>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027A-3637-4223-B649-A8ACB5F93B62}">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(14)</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6E4FFBAA-D21A-404E-83D4-4A5D34C40291}"/>
    <hyperlink ref="AC19" location="①生徒データ入力!A1" display="①生徒データ入力" xr:uid="{C4DDD3AF-E6CF-404A-8513-34211DFB6F7B}"/>
    <hyperlink ref="AC27" location="'⓪学校関係データ入力'!A1" display="⓪学校関係データ入力" xr:uid="{3D99611B-713B-44FE-8018-386669BCA358}"/>
    <hyperlink ref="AC24" location="①生徒データ入力!A1" display="①生徒データ入力" xr:uid="{B1095920-B0A2-4AE7-ABF5-355B9B12BD8C}"/>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FAA8D-0689-4881-9F22-DB90804EB272}">
  <sheetPr>
    <pageSetUpPr fitToPage="1"/>
  </sheetPr>
  <dimension ref="A1:AL41"/>
  <sheetViews>
    <sheetView view="pageBreakPreview"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(15)</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A63BD045-C762-4A75-891F-B437643B60B0}"/>
    <hyperlink ref="AC19" location="①生徒データ入力!A1" display="①生徒データ入力" xr:uid="{2BEE62DC-1D03-48A9-88C2-493EB5F46BCD}"/>
    <hyperlink ref="AC27" location="'⓪学校関係データ入力'!A1" display="⓪学校関係データ入力" xr:uid="{8374B1C9-54EE-45DB-9448-7C9CCE95B386}"/>
    <hyperlink ref="AC24" location="①生徒データ入力!A1" display="①生徒データ入力" xr:uid="{D2AF1D7E-CD41-4C69-AAA0-561D6B561EEB}"/>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1C17-FFE0-4B42-A8B9-2E160E82F689}">
  <sheetPr>
    <tabColor rgb="FFFFFF00"/>
  </sheetPr>
  <dimension ref="A1:H24"/>
  <sheetViews>
    <sheetView workbookViewId="0"/>
  </sheetViews>
  <sheetFormatPr defaultRowHeight="13.5"/>
  <cols>
    <col min="1" max="1" customWidth="true" width="33.375"/>
    <col min="2" max="2" bestFit="true" customWidth="true" width="13.875"/>
    <col min="3" max="3" bestFit="true" customWidth="true" width="5.5"/>
    <col min="4" max="4" customWidth="true" width="29.75"/>
    <col min="5" max="5" customWidth="true" width="9.5"/>
  </cols>
  <sheetData>
    <row r="1" spans="1:8" ht="21.75" customHeight="1">
      <c r="A1" s="105" t="str" cm="1">
        <f t="array" aca="1" ref="A1" ca="1">RIGHT(CELL("filename",A1),LEN(CELL("filename",A1))-FIND("]", CELL("filename",A1)))</f>
        <v>⓪学校関係データ入力</v>
      </c>
      <c r="B1" s="63"/>
      <c r="C1" s="63"/>
      <c r="D1" s="63"/>
      <c r="E1" s="120" t="s">
        <v>158</v>
      </c>
    </row>
    <row r="2" spans="1:8" ht="13.5" customHeight="1" thickBot="1">
      <c r="A2" s="105"/>
      <c r="B2" s="63"/>
      <c r="C2" s="63"/>
      <c r="D2" s="63"/>
      <c r="E2" s="121" t="s">
        <v>141</v>
      </c>
    </row>
    <row r="3" spans="1:8" ht="22.5" customHeight="1" thickBot="1">
      <c r="A3" s="63"/>
      <c r="B3" s="183" t="s">
        <v>173</v>
      </c>
      <c r="C3" s="184"/>
      <c r="D3" s="185"/>
      <c r="E3" s="122" t="s">
        <v>53</v>
      </c>
      <c r="F3" s="186" t="s">
        <v>145</v>
      </c>
      <c r="G3" s="187"/>
      <c r="H3" s="188"/>
    </row>
    <row r="4" spans="1:8">
      <c r="A4" s="274" t="s">
        <v>142</v>
      </c>
      <c r="B4" s="268"/>
      <c r="C4" s="269"/>
      <c r="D4" s="270"/>
      <c r="E4" s="266" t="s">
        <v>158</v>
      </c>
      <c r="F4" s="268"/>
      <c r="G4" s="269"/>
      <c r="H4" s="270"/>
    </row>
    <row r="5" spans="1:8" ht="14.25" thickBot="1">
      <c r="A5" s="274"/>
      <c r="B5" s="271"/>
      <c r="C5" s="272"/>
      <c r="D5" s="273"/>
      <c r="E5" s="267"/>
      <c r="F5" s="271"/>
      <c r="G5" s="272"/>
      <c r="H5" s="273"/>
    </row>
    <row r="6" spans="1:8" ht="15">
      <c r="A6" s="107"/>
      <c r="B6" s="19"/>
      <c r="C6" s="19"/>
      <c r="D6" s="19"/>
      <c r="E6" s="43"/>
    </row>
    <row r="7" spans="1:8" ht="15">
      <c r="A7" s="107"/>
      <c r="B7" s="26"/>
      <c r="C7" s="26"/>
      <c r="D7" s="26"/>
      <c r="E7" s="44"/>
    </row>
    <row r="8" spans="1:8" ht="14.25" thickBot="1">
      <c r="A8" s="274" t="s">
        <v>143</v>
      </c>
      <c r="B8" t="s" s="0">
        <v>60</v>
      </c>
      <c r="D8" t="s" s="0">
        <v>161</v>
      </c>
    </row>
    <row r="9" spans="1:8" ht="14.25" thickBot="1">
      <c r="A9" s="274"/>
      <c r="B9" s="68">
        <v>46746</v>
      </c>
      <c r="C9" s="26" t="s">
        <v>59</v>
      </c>
      <c r="D9" s="45">
        <f>B9</f>
        <v>46746</v>
      </c>
    </row>
    <row r="10" spans="1:8" ht="15">
      <c r="A10" s="107"/>
      <c r="B10" s="119"/>
      <c r="C10" s="26"/>
      <c r="D10" s="45"/>
    </row>
    <row r="11" spans="1:8" ht="15">
      <c r="A11" s="108"/>
    </row>
    <row r="12" spans="1:8" ht="15.75" thickBot="1">
      <c r="A12" s="107" t="s">
        <v>144</v>
      </c>
      <c r="B12" s="26"/>
      <c r="C12" s="26" t="s">
        <v>61</v>
      </c>
      <c r="D12" s="26" t="s">
        <v>63</v>
      </c>
    </row>
    <row r="13" spans="1:8" ht="29.25" customHeight="1" thickBot="1">
      <c r="A13" s="105"/>
      <c r="B13" s="209"/>
      <c r="C13" s="211" t="s">
        <v>62</v>
      </c>
      <c r="D13" s="210"/>
    </row>
    <row r="14" spans="1:8" ht="15" customHeight="1">
      <c r="A14" s="105"/>
      <c r="B14" s="209"/>
      <c r="C14" s="209"/>
      <c r="D14" s="209"/>
    </row>
    <row r="15" spans="1:8" ht="15" customHeight="1">
      <c r="A15" s="105"/>
      <c r="B15" s="209"/>
      <c r="C15" s="209"/>
      <c r="D15" s="209"/>
    </row>
    <row r="16" spans="1:8" ht="15" customHeight="1">
      <c r="A16" s="105"/>
      <c r="B16" s="209"/>
      <c r="C16" s="209"/>
      <c r="D16" s="209"/>
    </row>
    <row r="17" spans="1:4" ht="15" customHeight="1">
      <c r="A17" s="105"/>
      <c r="B17" s="209"/>
      <c r="C17" s="209"/>
      <c r="D17" s="209"/>
    </row>
    <row r="18" spans="1:4" ht="15" customHeight="1">
      <c r="A18" s="46"/>
      <c r="B18" s="209"/>
      <c r="C18" s="209"/>
      <c r="D18" s="209"/>
    </row>
    <row r="19" spans="1:4" ht="15" customHeight="1">
      <c r="A19" s="46"/>
      <c r="B19" s="209"/>
      <c r="C19" s="209"/>
      <c r="D19" s="209"/>
    </row>
    <row r="20" spans="1:4" ht="15" customHeight="1">
      <c r="A20" s="106" t="s">
        <v>94</v>
      </c>
      <c r="B20" s="209"/>
      <c r="C20" s="209"/>
      <c r="D20" s="209"/>
    </row>
    <row r="21" spans="1:4">
      <c r="A21" s="46"/>
      <c r="B21" s="46"/>
      <c r="C21" s="46"/>
      <c r="D21" s="46"/>
    </row>
    <row r="22" spans="1:4" ht="13.5" customHeight="1">
      <c r="B22" s="208"/>
      <c r="C22" s="208"/>
      <c r="D22" s="208"/>
    </row>
    <row r="23" spans="1:4">
      <c r="B23" s="208"/>
      <c r="C23" s="208"/>
      <c r="D23" s="208"/>
    </row>
    <row r="24" spans="1:4">
      <c r="B24" s="208"/>
      <c r="C24" s="208"/>
      <c r="D24" s="208"/>
    </row>
  </sheetData>
  <mergeCells count="5">
    <mergeCell ref="E4:E5"/>
    <mergeCell ref="F4:H5"/>
    <mergeCell ref="A8:A9"/>
    <mergeCell ref="A4:A5"/>
    <mergeCell ref="B4:D5"/>
  </mergeCells>
  <phoneticPr fontId="2"/>
  <conditionalFormatting sqref="A1:XFD1048576">
    <cfRule type="expression" dxfId="1" priority="1">
      <formula>CELL("protect",A1)</formula>
    </cfRule>
  </conditionalFormatting>
  <dataValidations count="1">
    <dataValidation type="list" allowBlank="1" showInputMessage="1" showErrorMessage="1" sqref="E4:E5" xr:uid="{23D6DE64-085C-4876-8885-0376BCAA05CA}">
      <formula1>$E$1:$E$2</formula1>
    </dataValidation>
  </dataValidations>
  <hyperlinks>
    <hyperlink ref="A20" location="①生徒データ入力!A1" display="①生徒データ入力" xr:uid="{0BE5680E-6C96-48A8-A136-95F73109A759}"/>
  </hyperlinks>
  <pageMargins left="0.7" right="0.7" top="0.75" bottom="0.75" header="0.3" footer="0.3"/>
  <pageSetup paperSize="9" orientation="portrait" copies="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E83F-10C6-4FED-9C04-E7E6ED2444D6}">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(16)</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F35DDBA8-9D89-4A55-81B3-3E59BA8AB2F7}"/>
    <hyperlink ref="AC19" location="①生徒データ入力!A1" display="①生徒データ入力" xr:uid="{03BE6CF9-DA5F-461B-B88E-0CE58DF0B8CE}"/>
    <hyperlink ref="AC27" location="'⓪学校関係データ入力'!A1" display="⓪学校関係データ入力" xr:uid="{E64DF26F-3C44-4276-8110-A8FC85EE1B06}"/>
    <hyperlink ref="AC24" location="①生徒データ入力!A1" display="①生徒データ入力" xr:uid="{26FFFF66-AECE-4DCF-9719-9A55F0930138}"/>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11F9-1CB1-4B7D-8793-3EDB27C13CE0}">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(17)</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7540A2B9-56D3-4A7A-BCB2-CB04BE5686F1}"/>
    <hyperlink ref="AC19" location="①生徒データ入力!A1" display="①生徒データ入力" xr:uid="{5C15BA11-20AD-4C06-B43B-9691B22AAE10}"/>
    <hyperlink ref="AC27" location="'⓪学校関係データ入力'!A1" display="⓪学校関係データ入力" xr:uid="{1CD28D90-9538-4D6F-A6AC-9C55DB77C56E}"/>
    <hyperlink ref="AC24" location="①生徒データ入力!A1" display="①生徒データ入力" xr:uid="{E2CFF7F4-9C6D-40A3-83CF-190E52CF0D57}"/>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1166E-07B8-4237-B8D6-172C9F842AAA}">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(18)</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55FEF81-CF69-47CE-8A7E-DFFAFC9DF674}"/>
    <hyperlink ref="AC19" location="①生徒データ入力!A1" display="①生徒データ入力" xr:uid="{3028859A-066F-45D8-9B78-59A4FFA95902}"/>
    <hyperlink ref="AC27" location="'⓪学校関係データ入力'!A1" display="⓪学校関係データ入力" xr:uid="{BE185203-39EB-4A82-A505-07EB5F2000CE}"/>
    <hyperlink ref="AC24" location="①生徒データ入力!A1" display="①生徒データ入力" xr:uid="{3F8AB4EE-A612-4E51-850D-7C3DA3762A26}"/>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7585-2877-407A-8BC1-1FD151C7CE42}">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(19)</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8A7FCB40-208A-4BC2-AF3F-3EECC505077B}"/>
    <hyperlink ref="AC19" location="①生徒データ入力!A1" display="①生徒データ入力" xr:uid="{B46AF7F7-88A0-480D-BEBA-C4CBF8FCE654}"/>
    <hyperlink ref="AC27" location="'⓪学校関係データ入力'!A1" display="⓪学校関係データ入力" xr:uid="{AD25F706-BD35-427F-8661-BE25C8910EE2}"/>
    <hyperlink ref="AC24" location="①生徒データ入力!A1" display="①生徒データ入力" xr:uid="{3F54FC10-664F-4108-BE26-0833F411D91E}"/>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D91F-052A-4C91-95B5-1B2308127C9A}">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(20)</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08EF8C3-95A4-44C8-8C7D-020C13ABF2E6}"/>
    <hyperlink ref="AC19" location="①生徒データ入力!A1" display="①生徒データ入力" xr:uid="{E3E30375-D913-4B58-BEE7-916F10709E5C}"/>
    <hyperlink ref="AC27" location="'⓪学校関係データ入力'!A1" display="⓪学校関係データ入力" xr:uid="{BC1FDCF3-8AEF-4B3B-9D21-54D75CF3D3DA}"/>
    <hyperlink ref="AC24" location="①生徒データ入力!A1" display="①生徒データ入力" xr:uid="{4EB533AC-CEC2-4DB1-AFC6-CD8F0CAD09F3}"/>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49B7-763C-40CD-8B30-008AF0D1FFE8}">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(21)</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8BCB41F1-1EC9-4E68-9B79-2A32270C49B5}"/>
    <hyperlink ref="AC19" location="①生徒データ入力!A1" display="①生徒データ入力" xr:uid="{EE6E261F-7B12-41E8-B5E2-6506FE274E70}"/>
    <hyperlink ref="AC27" location="'⓪学校関係データ入力'!A1" display="⓪学校関係データ入力" xr:uid="{B3B23408-67C7-4026-B2E9-8846D8853F4C}"/>
    <hyperlink ref="AC24" location="①生徒データ入力!A1" display="①生徒データ入力" xr:uid="{5E07574D-538B-4B88-BA73-47F6F360D3AD}"/>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82AF1-BFE6-45B4-8D1A-DDC6B10C341D}">
  <sheetPr>
    <pageSetUpPr fitToPage="1"/>
  </sheetPr>
  <dimension ref="A1:AL41"/>
  <sheetViews>
    <sheetView view="pageBreakPreview"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(22)</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72A214CA-5756-499B-A400-C8EAFB9F490E}"/>
    <hyperlink ref="AC19" location="①生徒データ入力!A1" display="①生徒データ入力" xr:uid="{24360AD6-210B-4CC4-A70C-A8DBBEDD6A6E}"/>
    <hyperlink ref="AC27" location="'⓪学校関係データ入力'!A1" display="⓪学校関係データ入力" xr:uid="{97793D02-9488-4B9D-A662-DF86B54C4440}"/>
    <hyperlink ref="AC24" location="①生徒データ入力!A1" display="①生徒データ入力" xr:uid="{E9D142D0-8434-4AF7-9DB2-8FA2CAF909C7}"/>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BACF-EE47-42A2-A862-2E07E82FED25}">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(23)</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7C22D1A5-AC37-4F60-B161-9CC6F2479CE2}"/>
    <hyperlink ref="AC19" location="①生徒データ入力!A1" display="①生徒データ入力" xr:uid="{2B594327-E422-4F21-85E8-174E6729DEF3}"/>
    <hyperlink ref="AC27" location="'⓪学校関係データ入力'!A1" display="⓪学校関係データ入力" xr:uid="{848E1D19-252F-45EE-8973-8CCCD151D265}"/>
    <hyperlink ref="AC24" location="①生徒データ入力!A1" display="①生徒データ入力" xr:uid="{9A6EDF97-243D-4FF4-95C7-2D551BE40825}"/>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3214-231B-45F6-9FB9-FEC2F5FA0B85}">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(24)</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54AC55A-7A48-47C0-9A5E-40186FD49629}"/>
    <hyperlink ref="AC19" location="①生徒データ入力!A1" display="①生徒データ入力" xr:uid="{5CDB3DA0-9863-477A-A623-CD42A9B537BB}"/>
    <hyperlink ref="AC27" location="'⓪学校関係データ入力'!A1" display="⓪学校関係データ入力" xr:uid="{E55E0A32-FC5A-4379-ACE7-879D884198F6}"/>
    <hyperlink ref="AC24" location="①生徒データ入力!A1" display="①生徒データ入力" xr:uid="{184D4E4D-DEEE-4A46-B05B-AB719A2C5CAE}"/>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D0F83-F9A2-479B-BB86-C8925E962AAF}">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(25)</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C2E8F2B5-ADEA-4843-AF31-6E01A117382C}"/>
    <hyperlink ref="AC19" location="①生徒データ入力!A1" display="①生徒データ入力" xr:uid="{348098C8-AEFD-4E86-A6D3-594205A9AF70}"/>
    <hyperlink ref="AC27" location="'⓪学校関係データ入力'!A1" display="⓪学校関係データ入力" xr:uid="{AB77736A-E6AE-4306-9A6A-5F8C30E34AB9}"/>
    <hyperlink ref="AC24" location="①生徒データ入力!A1" display="①生徒データ入力" xr:uid="{EE72A22E-D655-4E79-80FD-91EFCDFDF5A8}"/>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9B30-8582-4352-9B2B-164BC831B931}">
  <sheetPr>
    <tabColor rgb="FFFFFF00"/>
    <pageSetUpPr fitToPage="1"/>
  </sheetPr>
  <dimension ref="A1:BI174"/>
  <sheetViews>
    <sheetView workbookViewId="0">
      <pane xSplit="6" ySplit="8" topLeftCell="AZ9" activePane="bottomRight" state="frozen"/>
      <selection activeCell="R33" sqref="R33"/>
      <selection pane="topRight" activeCell="R33" sqref="R33"/>
      <selection pane="bottomLeft" activeCell="R33" sqref="R33"/>
      <selection pane="bottomRight"/>
    </sheetView>
  </sheetViews>
  <sheetFormatPr defaultRowHeight="13.5"/>
  <cols>
    <col min="1" max="1" customWidth="true" width="11.75"/>
    <col min="2" max="2" bestFit="true" customWidth="true" width="11.75"/>
    <col min="3" max="3" customWidth="true" width="15.625"/>
    <col min="4" max="4" customWidth="true" width="6.75"/>
    <col min="5" max="5" bestFit="true" customWidth="true" width="6.75"/>
    <col min="6" max="7" customWidth="true" width="25.625"/>
    <col min="8" max="8" bestFit="true" customWidth="true" width="8.0"/>
    <col min="9" max="9" customWidth="true" width="12.625"/>
    <col min="11" max="11" bestFit="true" customWidth="true" style="26" width="11.625"/>
    <col min="12" max="12" customWidth="true" width="13.0"/>
    <col min="13" max="14" bestFit="true" customWidth="true" width="11.625"/>
    <col min="15" max="20" bestFit="true" customWidth="true" width="7.5"/>
    <col min="21" max="22" customWidth="true" width="7.5"/>
    <col min="23" max="29" bestFit="true" customWidth="true" width="7.5"/>
    <col min="30" max="31" customWidth="true" width="7.5"/>
    <col min="32" max="38" bestFit="true" customWidth="true" width="7.5"/>
    <col min="39" max="40" customWidth="true" width="7.5"/>
    <col min="41" max="41" bestFit="true" customWidth="true" width="7.5"/>
    <col min="42" max="42" bestFit="true" customWidth="true" width="51.625"/>
    <col min="43" max="45" customWidth="true" width="24.875"/>
    <col min="46" max="46" customWidth="true" width="58.75"/>
    <col min="47" max="47" bestFit="true" customWidth="true" width="62.75"/>
    <col min="48" max="48" bestFit="true" customWidth="true" width="9.5"/>
    <col min="49" max="50" customWidth="true" width="9.5"/>
    <col min="51" max="51" bestFit="true" customWidth="true" width="33.875"/>
    <col min="52" max="52" bestFit="true" customWidth="true" width="9.5"/>
    <col min="53" max="54" customWidth="true" width="9.5"/>
    <col min="55" max="55" bestFit="true" customWidth="true" width="33.875"/>
    <col min="56" max="56" bestFit="true" customWidth="true" width="9.5"/>
    <col min="57" max="58" customWidth="true" width="9.5"/>
    <col min="59" max="59" bestFit="true" customWidth="true" width="33.875"/>
    <col min="61" max="61" customWidth="true" width="14.625"/>
  </cols>
  <sheetData>
    <row r="1" spans="1:61" ht="15">
      <c r="A1" s="113" t="str" cm="1">
        <f t="array" aca="1" ref="A1" ca="1">RIGHT(CELL("filename",A1),LEN(CELL("filename",A1))-FIND("]", CELL("filename",A1)))</f>
        <v>①生徒データ入力</v>
      </c>
      <c r="B1" s="113"/>
      <c r="C1" s="114" t="s">
        <v>95</v>
      </c>
      <c r="G1" s="112"/>
      <c r="AU1" s="19"/>
    </row>
    <row r="2" spans="1:61" ht="15">
      <c r="A2" s="113"/>
      <c r="B2" s="113"/>
      <c r="C2" s="114" t="s">
        <v>159</v>
      </c>
      <c r="G2" s="114"/>
      <c r="AU2" s="19"/>
    </row>
    <row r="3" spans="1:61" ht="15.75" thickBot="1">
      <c r="A3" s="113" t="s">
        <v>182</v>
      </c>
      <c r="C3" s="114" t="s">
        <v>147</v>
      </c>
      <c r="D3" s="116"/>
      <c r="F3" s="116"/>
      <c r="AU3" s="42"/>
    </row>
    <row r="4" spans="1:61" ht="14.25" customHeight="1">
      <c r="A4" s="107" t="s">
        <v>183</v>
      </c>
      <c r="F4" s="123" t="s">
        <v>150</v>
      </c>
      <c r="G4" s="123" t="s">
        <v>23</v>
      </c>
      <c r="H4" s="124" t="s">
        <v>37</v>
      </c>
      <c r="I4" s="125" t="s">
        <v>42</v>
      </c>
      <c r="J4" s="126"/>
      <c r="K4" s="127"/>
      <c r="L4" s="128" t="s">
        <v>43</v>
      </c>
      <c r="M4" s="129"/>
      <c r="N4" s="130"/>
      <c r="O4" s="131" t="s">
        <v>44</v>
      </c>
      <c r="P4" s="132"/>
      <c r="Q4" s="132"/>
      <c r="R4" s="132"/>
      <c r="S4" s="132"/>
      <c r="T4" s="132"/>
      <c r="U4" s="132"/>
      <c r="V4" s="132"/>
      <c r="W4" s="130"/>
      <c r="X4" s="131" t="s">
        <v>44</v>
      </c>
      <c r="Y4" s="132"/>
      <c r="Z4" s="132"/>
      <c r="AA4" s="132"/>
      <c r="AB4" s="132"/>
      <c r="AC4" s="132"/>
      <c r="AD4" s="132"/>
      <c r="AE4" s="132"/>
      <c r="AF4" s="130"/>
      <c r="AG4" s="131" t="s">
        <v>44</v>
      </c>
      <c r="AH4" s="132"/>
      <c r="AI4" s="132"/>
      <c r="AJ4" s="132"/>
      <c r="AK4" s="132"/>
      <c r="AL4" s="132"/>
      <c r="AM4" s="132"/>
      <c r="AN4" s="132"/>
      <c r="AO4" s="130"/>
      <c r="AP4" s="133" t="s">
        <v>46</v>
      </c>
      <c r="AQ4" s="134" t="s">
        <v>11</v>
      </c>
      <c r="AR4" s="135"/>
      <c r="AS4" s="127"/>
      <c r="AT4" s="133" t="s">
        <v>47</v>
      </c>
      <c r="AU4" s="136" t="s">
        <v>48</v>
      </c>
      <c r="AV4" s="131" t="s">
        <v>10</v>
      </c>
      <c r="AW4" s="132"/>
      <c r="AX4" s="132"/>
      <c r="AY4" s="132"/>
      <c r="AZ4" s="132"/>
      <c r="BA4" s="132"/>
      <c r="BB4" s="132"/>
      <c r="BC4" s="132"/>
      <c r="BD4" s="132"/>
      <c r="BE4" s="132"/>
      <c r="BF4" s="132"/>
      <c r="BG4" s="130"/>
      <c r="BH4" s="436" t="s">
        <v>89</v>
      </c>
      <c r="BI4" s="437"/>
    </row>
    <row r="5" spans="1:61" ht="14.25" customHeight="1" thickBot="1">
      <c r="A5" s="43"/>
      <c r="F5" s="137" t="s">
        <v>151</v>
      </c>
      <c r="G5" s="137" t="s">
        <v>151</v>
      </c>
      <c r="H5" s="138"/>
      <c r="I5" s="139" t="s">
        <v>73</v>
      </c>
      <c r="J5" s="140" t="s">
        <v>38</v>
      </c>
      <c r="K5" s="141" t="s">
        <v>75</v>
      </c>
      <c r="L5" s="142" t="s">
        <v>81</v>
      </c>
      <c r="M5" s="140"/>
      <c r="N5" s="143" t="s">
        <v>79</v>
      </c>
      <c r="O5" s="144" t="s">
        <v>157</v>
      </c>
      <c r="P5" s="145"/>
      <c r="Q5" s="145"/>
      <c r="R5" s="145"/>
      <c r="S5" s="145"/>
      <c r="T5" s="145"/>
      <c r="U5" s="145"/>
      <c r="V5" s="145"/>
      <c r="W5" s="146"/>
      <c r="X5" s="144" t="s">
        <v>157</v>
      </c>
      <c r="Y5" s="145"/>
      <c r="Z5" s="145"/>
      <c r="AA5" s="145"/>
      <c r="AB5" s="145"/>
      <c r="AC5" s="145"/>
      <c r="AD5" s="145"/>
      <c r="AE5" s="145"/>
      <c r="AF5" s="146"/>
      <c r="AG5" s="144" t="s">
        <v>54</v>
      </c>
      <c r="AH5" s="145"/>
      <c r="AI5" s="145"/>
      <c r="AJ5" s="145"/>
      <c r="AK5" s="145"/>
      <c r="AL5" s="145"/>
      <c r="AM5" s="145"/>
      <c r="AN5" s="145"/>
      <c r="AO5" s="146"/>
      <c r="AP5" s="147" t="s">
        <v>58</v>
      </c>
      <c r="AQ5" s="148" t="s">
        <v>58</v>
      </c>
      <c r="AR5" s="149"/>
      <c r="AS5" s="150"/>
      <c r="AT5" s="147" t="s">
        <v>58</v>
      </c>
      <c r="AU5" s="43" t="s">
        <v>194</v>
      </c>
      <c r="AV5" s="151" t="s">
        <v>70</v>
      </c>
      <c r="AW5" s="152"/>
      <c r="AX5" s="152"/>
      <c r="AY5" s="152"/>
      <c r="AZ5" s="152"/>
      <c r="BA5" s="152"/>
      <c r="BB5" s="152"/>
      <c r="BC5" s="152"/>
      <c r="BD5" s="152"/>
      <c r="BE5" s="152"/>
      <c r="BF5" s="152"/>
      <c r="BG5" s="153"/>
      <c r="BH5" s="154" t="s">
        <v>149</v>
      </c>
      <c r="BI5" s="155"/>
    </row>
    <row r="6" spans="1:61" ht="14.25" customHeight="1" thickBot="1">
      <c r="A6" s="43"/>
      <c r="B6" s="433" t="s">
        <v>146</v>
      </c>
      <c r="C6" s="133" t="s">
        <v>195</v>
      </c>
      <c r="D6" s="213" t="s">
        <v>168</v>
      </c>
      <c r="E6" s="212" t="s">
        <v>167</v>
      </c>
      <c r="F6" s="156" t="s">
        <v>152</v>
      </c>
      <c r="G6" s="156" t="s">
        <v>152</v>
      </c>
      <c r="H6" s="138" t="s">
        <v>66</v>
      </c>
      <c r="I6" s="139" t="s">
        <v>72</v>
      </c>
      <c r="J6" s="140" t="s">
        <v>39</v>
      </c>
      <c r="K6" s="157" t="s">
        <v>76</v>
      </c>
      <c r="L6" s="139" t="s">
        <v>72</v>
      </c>
      <c r="M6" s="140" t="s">
        <v>41</v>
      </c>
      <c r="N6" s="157" t="s">
        <v>76</v>
      </c>
      <c r="O6" s="158"/>
      <c r="P6" s="159"/>
      <c r="Q6" s="159"/>
      <c r="R6" s="159"/>
      <c r="S6" s="159"/>
      <c r="T6" s="159"/>
      <c r="U6" s="159"/>
      <c r="V6" s="159"/>
      <c r="W6" s="160"/>
      <c r="X6" s="158"/>
      <c r="Y6" s="159"/>
      <c r="Z6" s="159"/>
      <c r="AA6" s="159"/>
      <c r="AB6" s="159"/>
      <c r="AC6" s="159"/>
      <c r="AD6" s="159"/>
      <c r="AE6" s="159"/>
      <c r="AF6" s="160"/>
      <c r="AG6" s="158"/>
      <c r="AH6" s="159"/>
      <c r="AI6" s="159"/>
      <c r="AJ6" s="159"/>
      <c r="AK6" s="159"/>
      <c r="AL6" s="159"/>
      <c r="AM6" s="159"/>
      <c r="AN6" s="159"/>
      <c r="AO6" s="160"/>
      <c r="AP6" s="147"/>
      <c r="AQ6" s="148"/>
      <c r="AR6" s="149"/>
      <c r="AS6" s="150"/>
      <c r="AT6" s="147"/>
      <c r="AV6" s="161" t="s">
        <v>71</v>
      </c>
      <c r="AW6" s="162"/>
      <c r="AX6" s="162"/>
      <c r="AY6" s="162"/>
      <c r="AZ6" s="162"/>
      <c r="BA6" s="162"/>
      <c r="BB6" s="162"/>
      <c r="BC6" s="162"/>
      <c r="BD6" s="162"/>
      <c r="BE6" s="162"/>
      <c r="BF6" s="162"/>
      <c r="BG6" s="163"/>
      <c r="BH6" s="154" t="s">
        <v>148</v>
      </c>
      <c r="BI6" s="155"/>
    </row>
    <row r="7" spans="1:61" ht="15.75" thickBot="1">
      <c r="B7" s="434"/>
      <c r="C7" s="179" t="s">
        <v>163</v>
      </c>
      <c r="D7" s="180"/>
      <c r="E7" s="181" t="s">
        <v>82</v>
      </c>
      <c r="F7" s="156" t="s">
        <v>154</v>
      </c>
      <c r="G7" s="156" t="s">
        <v>153</v>
      </c>
      <c r="H7" s="138" t="s">
        <v>67</v>
      </c>
      <c r="I7" s="164">
        <v>45383</v>
      </c>
      <c r="J7" s="165" t="s">
        <v>64</v>
      </c>
      <c r="K7" s="157" t="s">
        <v>77</v>
      </c>
      <c r="L7" s="166">
        <v>46477</v>
      </c>
      <c r="M7" s="165" t="s">
        <v>40</v>
      </c>
      <c r="N7" s="157" t="s">
        <v>77</v>
      </c>
      <c r="O7" s="167" t="s">
        <v>55</v>
      </c>
      <c r="P7" s="155"/>
      <c r="Q7" s="155"/>
      <c r="R7" s="155"/>
      <c r="S7" s="155"/>
      <c r="T7" s="155"/>
      <c r="U7" s="155"/>
      <c r="V7" s="155"/>
      <c r="W7" s="168"/>
      <c r="X7" s="167" t="s">
        <v>56</v>
      </c>
      <c r="Y7" s="155"/>
      <c r="Z7" s="155"/>
      <c r="AA7" s="155"/>
      <c r="AB7" s="155"/>
      <c r="AC7" s="155"/>
      <c r="AD7" s="155"/>
      <c r="AE7" s="155"/>
      <c r="AF7" s="168"/>
      <c r="AG7" s="167" t="s">
        <v>57</v>
      </c>
      <c r="AH7" s="155"/>
      <c r="AI7" s="155"/>
      <c r="AJ7" s="155"/>
      <c r="AK7" s="155"/>
      <c r="AL7" s="155"/>
      <c r="AM7" s="155"/>
      <c r="AN7" s="155"/>
      <c r="AO7" s="168"/>
      <c r="AP7" s="169"/>
      <c r="AQ7" s="170"/>
      <c r="AR7" s="42"/>
      <c r="AS7" s="171"/>
      <c r="AT7" s="172"/>
      <c r="AV7" s="167" t="s">
        <v>14</v>
      </c>
      <c r="AW7" s="155"/>
      <c r="AX7" s="155"/>
      <c r="AY7" s="155"/>
      <c r="AZ7" s="173" t="s">
        <v>15</v>
      </c>
      <c r="BA7" s="155"/>
      <c r="BB7" s="155"/>
      <c r="BC7" s="155"/>
      <c r="BD7" s="173" t="s">
        <v>16</v>
      </c>
      <c r="BE7" s="155"/>
      <c r="BF7" s="155"/>
      <c r="BG7" s="168"/>
      <c r="BH7" s="229"/>
      <c r="BI7" s="230"/>
    </row>
    <row r="8" spans="1:61" ht="21.75" thickBot="1">
      <c r="A8" s="115"/>
      <c r="B8" s="435"/>
      <c r="C8" s="182" t="s">
        <v>164</v>
      </c>
      <c r="D8" s="196"/>
      <c r="E8" s="182" t="s">
        <v>83</v>
      </c>
      <c r="F8" s="197" t="s">
        <v>156</v>
      </c>
      <c r="G8" s="197" t="s">
        <v>155</v>
      </c>
      <c r="H8" s="196" t="s">
        <v>65</v>
      </c>
      <c r="I8" s="174" t="s">
        <v>74</v>
      </c>
      <c r="J8" s="194" t="s">
        <v>53</v>
      </c>
      <c r="K8" s="195" t="s">
        <v>78</v>
      </c>
      <c r="L8" s="215" t="s">
        <v>80</v>
      </c>
      <c r="M8" s="194" t="s">
        <v>65</v>
      </c>
      <c r="N8" s="195" t="s">
        <v>78</v>
      </c>
      <c r="O8" s="198" t="s">
        <v>45</v>
      </c>
      <c r="P8" s="199" t="s">
        <v>2</v>
      </c>
      <c r="Q8" s="199" t="s">
        <v>3</v>
      </c>
      <c r="R8" s="199" t="s">
        <v>4</v>
      </c>
      <c r="S8" s="199" t="s">
        <v>5</v>
      </c>
      <c r="T8" s="199" t="s">
        <v>6</v>
      </c>
      <c r="U8" s="264" t="s">
        <v>7</v>
      </c>
      <c r="V8" s="265" t="s">
        <v>30</v>
      </c>
      <c r="W8" s="200" t="s">
        <v>8</v>
      </c>
      <c r="X8" s="198" t="s">
        <v>45</v>
      </c>
      <c r="Y8" s="199" t="s">
        <v>2</v>
      </c>
      <c r="Z8" s="199" t="s">
        <v>3</v>
      </c>
      <c r="AA8" s="199" t="s">
        <v>4</v>
      </c>
      <c r="AB8" s="199" t="s">
        <v>5</v>
      </c>
      <c r="AC8" s="199" t="s">
        <v>6</v>
      </c>
      <c r="AD8" s="264" t="s">
        <v>7</v>
      </c>
      <c r="AE8" s="265" t="s">
        <v>30</v>
      </c>
      <c r="AF8" s="200" t="s">
        <v>8</v>
      </c>
      <c r="AG8" s="198" t="s">
        <v>45</v>
      </c>
      <c r="AH8" s="199" t="s">
        <v>2</v>
      </c>
      <c r="AI8" s="199" t="s">
        <v>3</v>
      </c>
      <c r="AJ8" s="199" t="s">
        <v>4</v>
      </c>
      <c r="AK8" s="199" t="s">
        <v>5</v>
      </c>
      <c r="AL8" s="199" t="s">
        <v>6</v>
      </c>
      <c r="AM8" s="264" t="s">
        <v>7</v>
      </c>
      <c r="AN8" s="265" t="s">
        <v>30</v>
      </c>
      <c r="AO8" s="200" t="s">
        <v>8</v>
      </c>
      <c r="AP8" s="175" t="s">
        <v>88</v>
      </c>
      <c r="AQ8" s="176" t="s">
        <v>85</v>
      </c>
      <c r="AR8" s="177" t="s">
        <v>86</v>
      </c>
      <c r="AS8" s="178" t="s">
        <v>87</v>
      </c>
      <c r="AT8" s="201" t="s">
        <v>84</v>
      </c>
      <c r="AU8" s="201" t="s">
        <v>160</v>
      </c>
      <c r="AV8" s="198" t="s">
        <v>191</v>
      </c>
      <c r="AW8" s="262" t="s">
        <v>193</v>
      </c>
      <c r="AX8" s="202" t="s">
        <v>192</v>
      </c>
      <c r="AY8" s="203" t="s">
        <v>162</v>
      </c>
      <c r="AZ8" s="205" t="s">
        <v>191</v>
      </c>
      <c r="BA8" s="262" t="s">
        <v>193</v>
      </c>
      <c r="BB8" s="202" t="s">
        <v>192</v>
      </c>
      <c r="BC8" s="203" t="s">
        <v>162</v>
      </c>
      <c r="BD8" s="205" t="s">
        <v>191</v>
      </c>
      <c r="BE8" s="262" t="s">
        <v>193</v>
      </c>
      <c r="BF8" s="204" t="s">
        <v>192</v>
      </c>
      <c r="BG8" s="200" t="s">
        <v>162</v>
      </c>
      <c r="BH8" s="228" t="s">
        <v>61</v>
      </c>
      <c r="BI8" s="231" t="s">
        <v>69</v>
      </c>
    </row>
    <row r="9" spans="1:61" ht="16.5" thickTop="1" thickBot="1">
      <c r="A9" s="115"/>
      <c r="B9" s="261" t="s">
        <v>171</v>
      </c>
      <c r="C9" s="256" t="s">
        <v>165</v>
      </c>
      <c r="D9" s="196">
        <v>0</v>
      </c>
      <c r="E9" s="182"/>
      <c r="F9" s="232" t="s">
        <v>169</v>
      </c>
      <c r="G9" s="232" t="s">
        <v>170</v>
      </c>
      <c r="H9" s="247" t="s">
        <v>66</v>
      </c>
      <c r="I9" s="248">
        <f>IF($J9="入学",$I$7,$K9)</f>
        <v>45383</v>
      </c>
      <c r="J9" s="249" t="s">
        <v>52</v>
      </c>
      <c r="K9" s="250">
        <v>45383</v>
      </c>
      <c r="L9" s="248">
        <f>IF($M9="卒業見込み",$L$7,$N9)</f>
        <v>46477</v>
      </c>
      <c r="M9" s="251" t="s">
        <v>41</v>
      </c>
      <c r="N9" s="250">
        <v>46477</v>
      </c>
      <c r="O9" s="233">
        <v>1</v>
      </c>
      <c r="P9" s="234">
        <v>2</v>
      </c>
      <c r="Q9" s="234">
        <v>3</v>
      </c>
      <c r="R9" s="234">
        <v>4</v>
      </c>
      <c r="S9" s="234">
        <v>5</v>
      </c>
      <c r="T9" s="234">
        <v>1</v>
      </c>
      <c r="U9" s="234">
        <v>2</v>
      </c>
      <c r="V9" s="234">
        <v>3</v>
      </c>
      <c r="W9" s="235">
        <v>4</v>
      </c>
      <c r="X9" s="233">
        <v>5</v>
      </c>
      <c r="Y9" s="234">
        <v>1</v>
      </c>
      <c r="Z9" s="234">
        <v>2</v>
      </c>
      <c r="AA9" s="234">
        <v>3</v>
      </c>
      <c r="AB9" s="234">
        <v>4</v>
      </c>
      <c r="AC9" s="234">
        <v>5</v>
      </c>
      <c r="AD9" s="234">
        <v>1</v>
      </c>
      <c r="AE9" s="234">
        <v>2</v>
      </c>
      <c r="AF9" s="235">
        <v>3</v>
      </c>
      <c r="AG9" s="233">
        <v>4</v>
      </c>
      <c r="AH9" s="234">
        <v>5</v>
      </c>
      <c r="AI9" s="234">
        <v>1</v>
      </c>
      <c r="AJ9" s="234">
        <v>2</v>
      </c>
      <c r="AK9" s="234">
        <v>3</v>
      </c>
      <c r="AL9" s="234">
        <v>4</v>
      </c>
      <c r="AM9" s="234">
        <v>5</v>
      </c>
      <c r="AN9" s="234">
        <v>1</v>
      </c>
      <c r="AO9" s="235">
        <v>2</v>
      </c>
      <c r="AP9" s="175" t="s">
        <v>172</v>
      </c>
      <c r="AQ9" s="236" t="s">
        <v>174</v>
      </c>
      <c r="AR9" s="237" t="s">
        <v>175</v>
      </c>
      <c r="AS9" s="238" t="s">
        <v>176</v>
      </c>
      <c r="AT9" s="252" t="s">
        <v>177</v>
      </c>
      <c r="AU9" s="240" t="s">
        <v>178</v>
      </c>
      <c r="AV9" s="233">
        <v>230</v>
      </c>
      <c r="AW9" s="239">
        <v>10</v>
      </c>
      <c r="AX9" s="240">
        <v>1</v>
      </c>
      <c r="AY9" s="254" t="s">
        <v>179</v>
      </c>
      <c r="AZ9" s="241">
        <v>240</v>
      </c>
      <c r="BA9" s="239">
        <v>5</v>
      </c>
      <c r="BB9" s="240">
        <v>2</v>
      </c>
      <c r="BC9" s="255" t="s">
        <v>180</v>
      </c>
      <c r="BD9" s="242">
        <v>250</v>
      </c>
      <c r="BE9" s="243">
        <v>0</v>
      </c>
      <c r="BF9" s="244">
        <v>3</v>
      </c>
      <c r="BG9" s="263" t="s">
        <v>181</v>
      </c>
      <c r="BH9" s="245" t="str">
        <f>IF((F9="")*(G9=""),"",'⓪学校関係データ入力'!$C$13)</f>
        <v>教諭</v>
      </c>
      <c r="BI9" s="246" t="s">
        <v>197</v>
      </c>
    </row>
    <row r="10" spans="1:61" ht="15" customHeight="1" thickTop="1">
      <c r="A10" s="102"/>
      <c r="B10" s="118" t="s">
        <v>96</v>
      </c>
      <c r="C10" s="257" t="str">
        <f>$C$9</f>
        <v>（令和9年度入試用）</v>
      </c>
      <c r="D10" s="216">
        <v>1</v>
      </c>
      <c r="E10" s="64"/>
      <c r="F10" s="64"/>
      <c r="G10" s="64"/>
      <c r="H10" s="91"/>
      <c r="I10" s="92">
        <f>IF($J10="入学",$I$7,$K10)</f>
        <v>45383</v>
      </c>
      <c r="J10" s="93" t="s">
        <v>52</v>
      </c>
      <c r="K10" s="69">
        <v>45383</v>
      </c>
      <c r="L10" s="92">
        <f>IF($M10="卒業見込み",$L$7,$N10)</f>
        <v>46477</v>
      </c>
      <c r="M10" s="94" t="s">
        <v>41</v>
      </c>
      <c r="N10" s="69">
        <v>46477</v>
      </c>
      <c r="O10" s="217"/>
      <c r="P10" s="218"/>
      <c r="Q10" s="218"/>
      <c r="R10" s="218"/>
      <c r="S10" s="218"/>
      <c r="T10" s="218"/>
      <c r="U10" s="218"/>
      <c r="V10" s="218"/>
      <c r="W10" s="219"/>
      <c r="X10" s="217"/>
      <c r="Y10" s="218"/>
      <c r="Z10" s="218"/>
      <c r="AA10" s="218"/>
      <c r="AB10" s="218"/>
      <c r="AC10" s="218"/>
      <c r="AD10" s="218"/>
      <c r="AE10" s="218"/>
      <c r="AF10" s="219"/>
      <c r="AG10" s="217"/>
      <c r="AH10" s="218"/>
      <c r="AI10" s="218"/>
      <c r="AJ10" s="218"/>
      <c r="AK10" s="218"/>
      <c r="AL10" s="218"/>
      <c r="AM10" s="218"/>
      <c r="AN10" s="218"/>
      <c r="AO10" s="219"/>
      <c r="AP10" s="220"/>
      <c r="AQ10" s="65"/>
      <c r="AR10" s="66"/>
      <c r="AS10" s="67"/>
      <c r="AT10" s="220"/>
      <c r="AU10" s="221"/>
      <c r="AV10" s="75"/>
      <c r="AW10" s="222"/>
      <c r="AX10" s="223"/>
      <c r="AY10" s="221"/>
      <c r="AZ10" s="224"/>
      <c r="BA10" s="222"/>
      <c r="BB10" s="223"/>
      <c r="BC10" s="225"/>
      <c r="BD10" s="226"/>
      <c r="BE10" s="223"/>
      <c r="BF10" s="222"/>
      <c r="BG10" s="227"/>
      <c r="BH10" s="95" t="str">
        <f>IF((F10="")*(G10=""),"",'⓪学校関係データ入力'!$C$13)</f>
        <v/>
      </c>
      <c r="BI10" s="96" t="str">
        <f>IF((F10="")*(G10=""),"",'⓪学校関係データ入力'!$D$13)</f>
        <v/>
      </c>
    </row>
    <row r="11" spans="1:61" ht="15">
      <c r="A11" s="103"/>
      <c r="B11" s="99" t="s">
        <v>97</v>
      </c>
      <c r="C11" s="259" t="str">
        <f>$C$9</f>
        <v>（令和9年度入試用）</v>
      </c>
      <c r="D11" s="214">
        <v>2</v>
      </c>
      <c r="E11" s="70"/>
      <c r="F11" s="70"/>
      <c r="G11" s="70"/>
      <c r="H11" s="90"/>
      <c r="I11" s="92">
        <f>IF($J11="入学",$I$7,$K11)</f>
        <v>45383</v>
      </c>
      <c r="J11" s="93" t="s">
        <v>52</v>
      </c>
      <c r="K11" s="69">
        <v>45383</v>
      </c>
      <c r="L11" s="92">
        <f>IF($M11="卒業見込み",$L$7,$N11)</f>
        <v>46477</v>
      </c>
      <c r="M11" s="94" t="s">
        <v>41</v>
      </c>
      <c r="N11" s="69">
        <v>46477</v>
      </c>
      <c r="O11" s="71"/>
      <c r="P11" s="72"/>
      <c r="Q11" s="72"/>
      <c r="R11" s="72"/>
      <c r="S11" s="72"/>
      <c r="T11" s="72"/>
      <c r="U11" s="72"/>
      <c r="V11" s="72"/>
      <c r="W11" s="73"/>
      <c r="X11" s="71"/>
      <c r="Y11" s="72"/>
      <c r="Z11" s="72"/>
      <c r="AA11" s="72"/>
      <c r="AB11" s="72"/>
      <c r="AC11" s="72"/>
      <c r="AD11" s="72"/>
      <c r="AE11" s="72"/>
      <c r="AF11" s="73"/>
      <c r="AG11" s="71"/>
      <c r="AH11" s="72"/>
      <c r="AI11" s="72"/>
      <c r="AJ11" s="72"/>
      <c r="AK11" s="72"/>
      <c r="AL11" s="72"/>
      <c r="AM11" s="72"/>
      <c r="AN11" s="72"/>
      <c r="AO11" s="73"/>
      <c r="AP11" s="74"/>
      <c r="AQ11" s="71"/>
      <c r="AR11" s="72"/>
      <c r="AS11" s="73"/>
      <c r="AT11" s="74"/>
      <c r="AU11" s="75"/>
      <c r="AV11" s="76"/>
      <c r="AW11" s="193"/>
      <c r="AX11" s="192"/>
      <c r="AY11" s="77"/>
      <c r="AZ11" s="78"/>
      <c r="BA11" s="193"/>
      <c r="BB11" s="192"/>
      <c r="BC11" s="79"/>
      <c r="BD11" s="80"/>
      <c r="BE11" s="192"/>
      <c r="BF11" s="193"/>
      <c r="BG11" s="81"/>
      <c r="BH11" s="97" t="str">
        <f>IF((F11="")*(G11=""),"",'⓪学校関係データ入力'!$C$13)</f>
        <v/>
      </c>
      <c r="BI11" s="98" t="str">
        <f>IF((F11="")*(G11=""),"",'⓪学校関係データ入力'!$D$13)</f>
        <v/>
      </c>
    </row>
    <row r="12" spans="1:61" ht="15">
      <c r="A12" s="103"/>
      <c r="B12" s="99" t="s">
        <v>98</v>
      </c>
      <c r="C12" s="259" t="str">
        <f t="shared" ref="C12:C54" si="0">$C$9</f>
        <v>（令和9年度入試用）</v>
      </c>
      <c r="D12" s="214">
        <v>3</v>
      </c>
      <c r="E12" s="70"/>
      <c r="F12" s="70"/>
      <c r="G12" s="70"/>
      <c r="H12" s="90"/>
      <c r="I12" s="92">
        <f t="shared" ref="I12:I54" si="1">IF($J12="入学",$I$7,$K12)</f>
        <v>45383</v>
      </c>
      <c r="J12" s="93" t="s">
        <v>52</v>
      </c>
      <c r="K12" s="69">
        <v>45383</v>
      </c>
      <c r="L12" s="92">
        <f t="shared" ref="L12:L54" si="2">IF($M12="卒業見込み",$L$7,$N12)</f>
        <v>46477</v>
      </c>
      <c r="M12" s="94" t="s">
        <v>41</v>
      </c>
      <c r="N12" s="69">
        <v>46477</v>
      </c>
      <c r="O12" s="71"/>
      <c r="P12" s="72"/>
      <c r="Q12" s="72"/>
      <c r="R12" s="72"/>
      <c r="S12" s="72"/>
      <c r="T12" s="72"/>
      <c r="U12" s="72"/>
      <c r="V12" s="72"/>
      <c r="W12" s="73"/>
      <c r="X12" s="71"/>
      <c r="Y12" s="72"/>
      <c r="Z12" s="72"/>
      <c r="AA12" s="72"/>
      <c r="AB12" s="72"/>
      <c r="AC12" s="72"/>
      <c r="AD12" s="72"/>
      <c r="AE12" s="72"/>
      <c r="AF12" s="73"/>
      <c r="AG12" s="71"/>
      <c r="AH12" s="72"/>
      <c r="AI12" s="72"/>
      <c r="AJ12" s="72"/>
      <c r="AK12" s="72"/>
      <c r="AL12" s="72"/>
      <c r="AM12" s="72"/>
      <c r="AN12" s="72"/>
      <c r="AO12" s="73"/>
      <c r="AP12" s="74"/>
      <c r="AQ12" s="71"/>
      <c r="AR12" s="72"/>
      <c r="AS12" s="73"/>
      <c r="AT12" s="74"/>
      <c r="AU12" s="75"/>
      <c r="AV12" s="76"/>
      <c r="AW12" s="193"/>
      <c r="AX12" s="192"/>
      <c r="AY12" s="77"/>
      <c r="AZ12" s="78"/>
      <c r="BA12" s="193"/>
      <c r="BB12" s="192"/>
      <c r="BC12" s="79"/>
      <c r="BD12" s="80"/>
      <c r="BE12" s="192"/>
      <c r="BF12" s="193"/>
      <c r="BG12" s="81"/>
      <c r="BH12" s="97" t="str">
        <f>IF((F12="")*(G12=""),"",'⓪学校関係データ入力'!$C$13)</f>
        <v/>
      </c>
      <c r="BI12" s="98" t="str">
        <f>IF((F12="")*(G12=""),"",'⓪学校関係データ入力'!$D$13)</f>
        <v/>
      </c>
    </row>
    <row r="13" spans="1:61" ht="15">
      <c r="A13" s="104"/>
      <c r="B13" s="99" t="s">
        <v>99</v>
      </c>
      <c r="C13" s="260" t="str">
        <f t="shared" si="0"/>
        <v>（令和9年度入試用）</v>
      </c>
      <c r="D13" s="214">
        <v>4</v>
      </c>
      <c r="E13" s="70"/>
      <c r="F13" s="70"/>
      <c r="G13" s="70"/>
      <c r="H13" s="90"/>
      <c r="I13" s="92">
        <f t="shared" si="1"/>
        <v>45383</v>
      </c>
      <c r="J13" s="93" t="s">
        <v>52</v>
      </c>
      <c r="K13" s="69">
        <v>45383</v>
      </c>
      <c r="L13" s="92">
        <f t="shared" si="2"/>
        <v>46477</v>
      </c>
      <c r="M13" s="94" t="s">
        <v>41</v>
      </c>
      <c r="N13" s="69">
        <v>46477</v>
      </c>
      <c r="O13" s="71"/>
      <c r="P13" s="72"/>
      <c r="Q13" s="72"/>
      <c r="R13" s="72"/>
      <c r="S13" s="72"/>
      <c r="T13" s="72"/>
      <c r="U13" s="72"/>
      <c r="V13" s="72"/>
      <c r="W13" s="73"/>
      <c r="X13" s="71"/>
      <c r="Y13" s="72"/>
      <c r="Z13" s="72"/>
      <c r="AA13" s="72"/>
      <c r="AB13" s="72"/>
      <c r="AC13" s="72"/>
      <c r="AD13" s="72"/>
      <c r="AE13" s="72"/>
      <c r="AF13" s="73"/>
      <c r="AG13" s="71"/>
      <c r="AH13" s="72"/>
      <c r="AI13" s="72"/>
      <c r="AJ13" s="72"/>
      <c r="AK13" s="72"/>
      <c r="AL13" s="72"/>
      <c r="AM13" s="72"/>
      <c r="AN13" s="72"/>
      <c r="AO13" s="73"/>
      <c r="AP13" s="74"/>
      <c r="AQ13" s="71"/>
      <c r="AR13" s="72"/>
      <c r="AS13" s="73"/>
      <c r="AT13" s="74"/>
      <c r="AU13" s="75"/>
      <c r="AV13" s="76"/>
      <c r="AW13" s="193"/>
      <c r="AX13" s="192"/>
      <c r="AY13" s="77"/>
      <c r="AZ13" s="78"/>
      <c r="BA13" s="193"/>
      <c r="BB13" s="192"/>
      <c r="BC13" s="79"/>
      <c r="BD13" s="80"/>
      <c r="BE13" s="192"/>
      <c r="BF13" s="193"/>
      <c r="BG13" s="81"/>
      <c r="BH13" s="97" t="str">
        <f>IF((F13="")*(G13=""),"",'⓪学校関係データ入力'!$C$13)</f>
        <v/>
      </c>
      <c r="BI13" s="98" t="str">
        <f>IF((F13="")*(G13=""),"",'⓪学校関係データ入力'!$D$13)</f>
        <v/>
      </c>
    </row>
    <row r="14" spans="1:61" ht="15">
      <c r="A14" s="104"/>
      <c r="B14" s="99" t="s">
        <v>100</v>
      </c>
      <c r="C14" s="260" t="str">
        <f t="shared" si="0"/>
        <v>（令和9年度入試用）</v>
      </c>
      <c r="D14" s="214">
        <v>5</v>
      </c>
      <c r="E14" s="70"/>
      <c r="F14" s="70"/>
      <c r="G14" s="70"/>
      <c r="H14" s="90"/>
      <c r="I14" s="92">
        <f t="shared" si="1"/>
        <v>45383</v>
      </c>
      <c r="J14" s="93" t="s">
        <v>52</v>
      </c>
      <c r="K14" s="69">
        <v>45383</v>
      </c>
      <c r="L14" s="92">
        <f t="shared" si="2"/>
        <v>46477</v>
      </c>
      <c r="M14" s="94" t="s">
        <v>41</v>
      </c>
      <c r="N14" s="69">
        <v>46477</v>
      </c>
      <c r="O14" s="71"/>
      <c r="P14" s="72"/>
      <c r="Q14" s="72"/>
      <c r="R14" s="72"/>
      <c r="S14" s="72"/>
      <c r="T14" s="72"/>
      <c r="U14" s="72"/>
      <c r="V14" s="72"/>
      <c r="W14" s="73"/>
      <c r="X14" s="71"/>
      <c r="Y14" s="72"/>
      <c r="Z14" s="72"/>
      <c r="AA14" s="72"/>
      <c r="AB14" s="72"/>
      <c r="AC14" s="72"/>
      <c r="AD14" s="72"/>
      <c r="AE14" s="72"/>
      <c r="AF14" s="73"/>
      <c r="AG14" s="71"/>
      <c r="AH14" s="72"/>
      <c r="AI14" s="72"/>
      <c r="AJ14" s="72"/>
      <c r="AK14" s="72"/>
      <c r="AL14" s="72"/>
      <c r="AM14" s="72"/>
      <c r="AN14" s="72"/>
      <c r="AO14" s="73"/>
      <c r="AP14" s="74"/>
      <c r="AQ14" s="71"/>
      <c r="AR14" s="72"/>
      <c r="AS14" s="73"/>
      <c r="AT14" s="74"/>
      <c r="AU14" s="75"/>
      <c r="AV14" s="76"/>
      <c r="AW14" s="193"/>
      <c r="AX14" s="192"/>
      <c r="AY14" s="77"/>
      <c r="AZ14" s="78"/>
      <c r="BA14" s="193"/>
      <c r="BB14" s="192"/>
      <c r="BC14" s="79"/>
      <c r="BD14" s="80"/>
      <c r="BE14" s="192"/>
      <c r="BF14" s="193"/>
      <c r="BG14" s="81"/>
      <c r="BH14" s="97" t="str">
        <f>IF((F14="")*(G14=""),"",'⓪学校関係データ入力'!$C$13)</f>
        <v/>
      </c>
      <c r="BI14" s="98" t="str">
        <f>IF((F14="")*(G14=""),"",'⓪学校関係データ入力'!$D$13)</f>
        <v/>
      </c>
    </row>
    <row r="15" spans="1:61" ht="15">
      <c r="A15" s="104"/>
      <c r="B15" s="99" t="s">
        <v>101</v>
      </c>
      <c r="C15" s="260" t="str">
        <f t="shared" si="0"/>
        <v>（令和9年度入試用）</v>
      </c>
      <c r="D15" s="214">
        <v>6</v>
      </c>
      <c r="E15" s="70"/>
      <c r="F15" s="70"/>
      <c r="G15" s="70"/>
      <c r="H15" s="90"/>
      <c r="I15" s="92">
        <f t="shared" si="1"/>
        <v>45383</v>
      </c>
      <c r="J15" s="93" t="s">
        <v>52</v>
      </c>
      <c r="K15" s="69">
        <v>45383</v>
      </c>
      <c r="L15" s="92">
        <f t="shared" si="2"/>
        <v>46477</v>
      </c>
      <c r="M15" s="94" t="s">
        <v>41</v>
      </c>
      <c r="N15" s="69">
        <v>46477</v>
      </c>
      <c r="O15" s="71"/>
      <c r="P15" s="72"/>
      <c r="Q15" s="72"/>
      <c r="R15" s="72"/>
      <c r="S15" s="72"/>
      <c r="T15" s="72"/>
      <c r="U15" s="72"/>
      <c r="V15" s="72"/>
      <c r="W15" s="73"/>
      <c r="X15" s="71"/>
      <c r="Y15" s="72"/>
      <c r="Z15" s="72"/>
      <c r="AA15" s="72"/>
      <c r="AB15" s="72"/>
      <c r="AC15" s="72"/>
      <c r="AD15" s="72"/>
      <c r="AE15" s="72"/>
      <c r="AF15" s="73"/>
      <c r="AG15" s="71"/>
      <c r="AH15" s="72"/>
      <c r="AI15" s="72"/>
      <c r="AJ15" s="72"/>
      <c r="AK15" s="72"/>
      <c r="AL15" s="72"/>
      <c r="AM15" s="72"/>
      <c r="AN15" s="72"/>
      <c r="AO15" s="73"/>
      <c r="AP15" s="74"/>
      <c r="AQ15" s="71"/>
      <c r="AR15" s="72"/>
      <c r="AS15" s="73"/>
      <c r="AT15" s="74"/>
      <c r="AU15" s="75"/>
      <c r="AV15" s="76"/>
      <c r="AW15" s="193"/>
      <c r="AX15" s="192"/>
      <c r="AY15" s="77"/>
      <c r="AZ15" s="78"/>
      <c r="BA15" s="193"/>
      <c r="BB15" s="192"/>
      <c r="BC15" s="79"/>
      <c r="BD15" s="80"/>
      <c r="BE15" s="192"/>
      <c r="BF15" s="193"/>
      <c r="BG15" s="81"/>
      <c r="BH15" s="97" t="str">
        <f>IF((F15="")*(G15=""),"",'⓪学校関係データ入力'!$C$13)</f>
        <v/>
      </c>
      <c r="BI15" s="98" t="str">
        <f>IF((F15="")*(G15=""),"",'⓪学校関係データ入力'!$D$13)</f>
        <v/>
      </c>
    </row>
    <row r="16" spans="1:61" ht="15">
      <c r="A16" s="104"/>
      <c r="B16" s="99" t="s">
        <v>102</v>
      </c>
      <c r="C16" s="260" t="str">
        <f t="shared" si="0"/>
        <v>（令和9年度入試用）</v>
      </c>
      <c r="D16" s="214">
        <v>7</v>
      </c>
      <c r="E16" s="70"/>
      <c r="F16" s="70"/>
      <c r="G16" s="70"/>
      <c r="H16" s="90"/>
      <c r="I16" s="92">
        <f t="shared" si="1"/>
        <v>45383</v>
      </c>
      <c r="J16" s="93" t="s">
        <v>52</v>
      </c>
      <c r="K16" s="69">
        <v>45383</v>
      </c>
      <c r="L16" s="92">
        <f t="shared" si="2"/>
        <v>46477</v>
      </c>
      <c r="M16" s="94" t="s">
        <v>41</v>
      </c>
      <c r="N16" s="69">
        <v>46477</v>
      </c>
      <c r="O16" s="71"/>
      <c r="P16" s="72"/>
      <c r="Q16" s="72"/>
      <c r="R16" s="72"/>
      <c r="S16" s="72"/>
      <c r="T16" s="72"/>
      <c r="U16" s="72"/>
      <c r="V16" s="72"/>
      <c r="W16" s="73"/>
      <c r="X16" s="71"/>
      <c r="Y16" s="72"/>
      <c r="Z16" s="72"/>
      <c r="AA16" s="72"/>
      <c r="AB16" s="72"/>
      <c r="AC16" s="72"/>
      <c r="AD16" s="72"/>
      <c r="AE16" s="72"/>
      <c r="AF16" s="73"/>
      <c r="AG16" s="71"/>
      <c r="AH16" s="72"/>
      <c r="AI16" s="72"/>
      <c r="AJ16" s="72"/>
      <c r="AK16" s="72"/>
      <c r="AL16" s="72"/>
      <c r="AM16" s="72"/>
      <c r="AN16" s="72"/>
      <c r="AO16" s="73"/>
      <c r="AP16" s="74"/>
      <c r="AQ16" s="71"/>
      <c r="AR16" s="72"/>
      <c r="AS16" s="73"/>
      <c r="AT16" s="74"/>
      <c r="AU16" s="75"/>
      <c r="AV16" s="76"/>
      <c r="AW16" s="193"/>
      <c r="AX16" s="192"/>
      <c r="AY16" s="77"/>
      <c r="AZ16" s="78"/>
      <c r="BA16" s="193"/>
      <c r="BB16" s="192"/>
      <c r="BC16" s="79"/>
      <c r="BD16" s="80"/>
      <c r="BE16" s="192"/>
      <c r="BF16" s="193"/>
      <c r="BG16" s="81"/>
      <c r="BH16" s="97" t="str">
        <f>IF((F16="")*(G16=""),"",'⓪学校関係データ入力'!$C$13)</f>
        <v/>
      </c>
      <c r="BI16" s="98" t="str">
        <f>IF((F16="")*(G16=""),"",'⓪学校関係データ入力'!$D$13)</f>
        <v/>
      </c>
    </row>
    <row r="17" spans="1:61" ht="15">
      <c r="A17" s="104"/>
      <c r="B17" s="99" t="s">
        <v>103</v>
      </c>
      <c r="C17" s="260" t="str">
        <f t="shared" si="0"/>
        <v>（令和9年度入試用）</v>
      </c>
      <c r="D17" s="214">
        <v>8</v>
      </c>
      <c r="E17" s="70"/>
      <c r="F17" s="70"/>
      <c r="G17" s="70"/>
      <c r="H17" s="90"/>
      <c r="I17" s="92">
        <f t="shared" si="1"/>
        <v>45383</v>
      </c>
      <c r="J17" s="93" t="s">
        <v>52</v>
      </c>
      <c r="K17" s="69">
        <v>45383</v>
      </c>
      <c r="L17" s="92">
        <f t="shared" si="2"/>
        <v>46477</v>
      </c>
      <c r="M17" s="94" t="s">
        <v>41</v>
      </c>
      <c r="N17" s="69">
        <v>46477</v>
      </c>
      <c r="O17" s="71"/>
      <c r="P17" s="72"/>
      <c r="Q17" s="72"/>
      <c r="R17" s="72"/>
      <c r="S17" s="72"/>
      <c r="T17" s="72"/>
      <c r="U17" s="72"/>
      <c r="V17" s="72"/>
      <c r="W17" s="73"/>
      <c r="X17" s="71"/>
      <c r="Y17" s="72"/>
      <c r="Z17" s="72"/>
      <c r="AA17" s="72"/>
      <c r="AB17" s="72"/>
      <c r="AC17" s="72"/>
      <c r="AD17" s="72"/>
      <c r="AE17" s="72"/>
      <c r="AF17" s="73"/>
      <c r="AG17" s="71"/>
      <c r="AH17" s="72"/>
      <c r="AI17" s="72"/>
      <c r="AJ17" s="72"/>
      <c r="AK17" s="72"/>
      <c r="AL17" s="72"/>
      <c r="AM17" s="72"/>
      <c r="AN17" s="72"/>
      <c r="AO17" s="73"/>
      <c r="AP17" s="74"/>
      <c r="AQ17" s="71"/>
      <c r="AR17" s="72"/>
      <c r="AS17" s="73"/>
      <c r="AT17" s="74"/>
      <c r="AU17" s="75"/>
      <c r="AV17" s="76"/>
      <c r="AW17" s="193"/>
      <c r="AX17" s="192"/>
      <c r="AY17" s="77"/>
      <c r="AZ17" s="78"/>
      <c r="BA17" s="193"/>
      <c r="BB17" s="192"/>
      <c r="BC17" s="79"/>
      <c r="BD17" s="80"/>
      <c r="BE17" s="192"/>
      <c r="BF17" s="193"/>
      <c r="BG17" s="81"/>
      <c r="BH17" s="97" t="str">
        <f>IF((F17="")*(G17=""),"",'⓪学校関係データ入力'!$C$13)</f>
        <v/>
      </c>
      <c r="BI17" s="98" t="str">
        <f>IF((F17="")*(G17=""),"",'⓪学校関係データ入力'!$D$13)</f>
        <v/>
      </c>
    </row>
    <row r="18" spans="1:61" ht="15">
      <c r="A18" s="104"/>
      <c r="B18" s="99" t="s">
        <v>104</v>
      </c>
      <c r="C18" s="260" t="str">
        <f t="shared" si="0"/>
        <v>（令和9年度入試用）</v>
      </c>
      <c r="D18" s="214">
        <v>9</v>
      </c>
      <c r="E18" s="70"/>
      <c r="F18" s="70"/>
      <c r="G18" s="70"/>
      <c r="H18" s="90"/>
      <c r="I18" s="92">
        <f t="shared" si="1"/>
        <v>45383</v>
      </c>
      <c r="J18" s="93" t="s">
        <v>52</v>
      </c>
      <c r="K18" s="69">
        <v>45383</v>
      </c>
      <c r="L18" s="92">
        <f t="shared" si="2"/>
        <v>46477</v>
      </c>
      <c r="M18" s="94" t="s">
        <v>41</v>
      </c>
      <c r="N18" s="69">
        <v>46477</v>
      </c>
      <c r="O18" s="71"/>
      <c r="P18" s="72"/>
      <c r="Q18" s="72"/>
      <c r="R18" s="72"/>
      <c r="S18" s="72"/>
      <c r="T18" s="72"/>
      <c r="U18" s="72"/>
      <c r="V18" s="72"/>
      <c r="W18" s="73"/>
      <c r="X18" s="71"/>
      <c r="Y18" s="72"/>
      <c r="Z18" s="72"/>
      <c r="AA18" s="72"/>
      <c r="AB18" s="72"/>
      <c r="AC18" s="72"/>
      <c r="AD18" s="72"/>
      <c r="AE18" s="72"/>
      <c r="AF18" s="73"/>
      <c r="AG18" s="71"/>
      <c r="AH18" s="72"/>
      <c r="AI18" s="72"/>
      <c r="AJ18" s="72"/>
      <c r="AK18" s="72"/>
      <c r="AL18" s="72"/>
      <c r="AM18" s="72"/>
      <c r="AN18" s="72"/>
      <c r="AO18" s="73"/>
      <c r="AP18" s="74"/>
      <c r="AQ18" s="71"/>
      <c r="AR18" s="72"/>
      <c r="AS18" s="73"/>
      <c r="AT18" s="74"/>
      <c r="AU18" s="75"/>
      <c r="AV18" s="76"/>
      <c r="AW18" s="193"/>
      <c r="AX18" s="192"/>
      <c r="AY18" s="77"/>
      <c r="AZ18" s="78"/>
      <c r="BA18" s="193"/>
      <c r="BB18" s="192"/>
      <c r="BC18" s="79"/>
      <c r="BD18" s="80"/>
      <c r="BE18" s="192"/>
      <c r="BF18" s="193"/>
      <c r="BG18" s="81"/>
      <c r="BH18" s="97" t="str">
        <f>IF((F18="")*(G18=""),"",'⓪学校関係データ入力'!$C$13)</f>
        <v/>
      </c>
      <c r="BI18" s="98" t="str">
        <f>IF((F18="")*(G18=""),"",'⓪学校関係データ入力'!$D$13)</f>
        <v/>
      </c>
    </row>
    <row r="19" spans="1:61" ht="15">
      <c r="A19" s="104"/>
      <c r="B19" s="99" t="s">
        <v>105</v>
      </c>
      <c r="C19" s="260" t="str">
        <f t="shared" si="0"/>
        <v>（令和9年度入試用）</v>
      </c>
      <c r="D19" s="214">
        <v>10</v>
      </c>
      <c r="E19" s="70"/>
      <c r="F19" s="70"/>
      <c r="G19" s="70"/>
      <c r="H19" s="90"/>
      <c r="I19" s="92">
        <f t="shared" si="1"/>
        <v>45383</v>
      </c>
      <c r="J19" s="93" t="s">
        <v>52</v>
      </c>
      <c r="K19" s="69">
        <v>45383</v>
      </c>
      <c r="L19" s="92">
        <f t="shared" si="2"/>
        <v>46477</v>
      </c>
      <c r="M19" s="94" t="s">
        <v>41</v>
      </c>
      <c r="N19" s="69">
        <v>46477</v>
      </c>
      <c r="O19" s="71"/>
      <c r="P19" s="72"/>
      <c r="Q19" s="72"/>
      <c r="R19" s="72"/>
      <c r="S19" s="72"/>
      <c r="T19" s="72"/>
      <c r="U19" s="72"/>
      <c r="V19" s="72"/>
      <c r="W19" s="73"/>
      <c r="X19" s="71"/>
      <c r="Y19" s="72"/>
      <c r="Z19" s="72"/>
      <c r="AA19" s="72"/>
      <c r="AB19" s="72"/>
      <c r="AC19" s="72"/>
      <c r="AD19" s="72"/>
      <c r="AE19" s="72"/>
      <c r="AF19" s="73"/>
      <c r="AG19" s="71"/>
      <c r="AH19" s="72"/>
      <c r="AI19" s="72"/>
      <c r="AJ19" s="72"/>
      <c r="AK19" s="72"/>
      <c r="AL19" s="72"/>
      <c r="AM19" s="72"/>
      <c r="AN19" s="72"/>
      <c r="AO19" s="73"/>
      <c r="AP19" s="74"/>
      <c r="AQ19" s="71"/>
      <c r="AR19" s="72"/>
      <c r="AS19" s="73"/>
      <c r="AT19" s="74"/>
      <c r="AU19" s="75"/>
      <c r="AV19" s="76"/>
      <c r="AW19" s="193"/>
      <c r="AX19" s="192"/>
      <c r="AY19" s="77"/>
      <c r="AZ19" s="78"/>
      <c r="BA19" s="193"/>
      <c r="BB19" s="192"/>
      <c r="BC19" s="79"/>
      <c r="BD19" s="80"/>
      <c r="BE19" s="192"/>
      <c r="BF19" s="193"/>
      <c r="BG19" s="81"/>
      <c r="BH19" s="97" t="str">
        <f>IF((F19="")*(G19=""),"",'⓪学校関係データ入力'!$C$13)</f>
        <v/>
      </c>
      <c r="BI19" s="98" t="str">
        <f>IF((F19="")*(G19=""),"",'⓪学校関係データ入力'!$D$13)</f>
        <v/>
      </c>
    </row>
    <row r="20" spans="1:61" ht="15">
      <c r="A20" s="104"/>
      <c r="B20" s="99" t="s">
        <v>106</v>
      </c>
      <c r="C20" s="260" t="str">
        <f t="shared" si="0"/>
        <v>（令和9年度入試用）</v>
      </c>
      <c r="D20" s="214">
        <v>11</v>
      </c>
      <c r="E20" s="70"/>
      <c r="F20" s="70"/>
      <c r="G20" s="70"/>
      <c r="H20" s="90"/>
      <c r="I20" s="92">
        <f t="shared" si="1"/>
        <v>45383</v>
      </c>
      <c r="J20" s="93" t="s">
        <v>52</v>
      </c>
      <c r="K20" s="69">
        <v>45383</v>
      </c>
      <c r="L20" s="92">
        <f t="shared" si="2"/>
        <v>46477</v>
      </c>
      <c r="M20" s="94" t="s">
        <v>41</v>
      </c>
      <c r="N20" s="69">
        <v>46477</v>
      </c>
      <c r="O20" s="71"/>
      <c r="P20" s="72"/>
      <c r="Q20" s="72"/>
      <c r="R20" s="72"/>
      <c r="S20" s="72"/>
      <c r="T20" s="72"/>
      <c r="U20" s="72"/>
      <c r="V20" s="72"/>
      <c r="W20" s="73"/>
      <c r="X20" s="71"/>
      <c r="Y20" s="72"/>
      <c r="Z20" s="72"/>
      <c r="AA20" s="72"/>
      <c r="AB20" s="72"/>
      <c r="AC20" s="72"/>
      <c r="AD20" s="72"/>
      <c r="AE20" s="72"/>
      <c r="AF20" s="73"/>
      <c r="AG20" s="71"/>
      <c r="AH20" s="72"/>
      <c r="AI20" s="72"/>
      <c r="AJ20" s="72"/>
      <c r="AK20" s="72"/>
      <c r="AL20" s="72"/>
      <c r="AM20" s="72"/>
      <c r="AN20" s="72"/>
      <c r="AO20" s="73"/>
      <c r="AP20" s="74"/>
      <c r="AQ20" s="71"/>
      <c r="AR20" s="72"/>
      <c r="AS20" s="73"/>
      <c r="AT20" s="74"/>
      <c r="AU20" s="75"/>
      <c r="AV20" s="76"/>
      <c r="AW20" s="193"/>
      <c r="AX20" s="192"/>
      <c r="AY20" s="77"/>
      <c r="AZ20" s="78"/>
      <c r="BA20" s="193"/>
      <c r="BB20" s="192"/>
      <c r="BC20" s="79"/>
      <c r="BD20" s="80"/>
      <c r="BE20" s="192"/>
      <c r="BF20" s="193"/>
      <c r="BG20" s="81"/>
      <c r="BH20" s="97" t="str">
        <f>IF((F20="")*(G20=""),"",'⓪学校関係データ入力'!$C$13)</f>
        <v/>
      </c>
      <c r="BI20" s="98" t="str">
        <f>IF((F20="")*(G20=""),"",'⓪学校関係データ入力'!$D$13)</f>
        <v/>
      </c>
    </row>
    <row r="21" spans="1:61" ht="15">
      <c r="A21" s="104"/>
      <c r="B21" s="99" t="s">
        <v>107</v>
      </c>
      <c r="C21" s="260" t="str">
        <f t="shared" si="0"/>
        <v>（令和9年度入試用）</v>
      </c>
      <c r="D21" s="214">
        <v>12</v>
      </c>
      <c r="E21" s="70"/>
      <c r="F21" s="70"/>
      <c r="G21" s="70"/>
      <c r="H21" s="90"/>
      <c r="I21" s="92">
        <f t="shared" si="1"/>
        <v>45383</v>
      </c>
      <c r="J21" s="93" t="s">
        <v>52</v>
      </c>
      <c r="K21" s="69">
        <v>45383</v>
      </c>
      <c r="L21" s="92">
        <f t="shared" si="2"/>
        <v>46477</v>
      </c>
      <c r="M21" s="94" t="s">
        <v>41</v>
      </c>
      <c r="N21" s="69">
        <v>46477</v>
      </c>
      <c r="O21" s="71"/>
      <c r="P21" s="72"/>
      <c r="Q21" s="72"/>
      <c r="R21" s="72"/>
      <c r="S21" s="72"/>
      <c r="T21" s="72"/>
      <c r="U21" s="72"/>
      <c r="V21" s="72"/>
      <c r="W21" s="73"/>
      <c r="X21" s="71"/>
      <c r="Y21" s="72"/>
      <c r="Z21" s="72"/>
      <c r="AA21" s="72"/>
      <c r="AB21" s="72"/>
      <c r="AC21" s="72"/>
      <c r="AD21" s="72"/>
      <c r="AE21" s="72"/>
      <c r="AF21" s="73"/>
      <c r="AG21" s="71"/>
      <c r="AH21" s="72"/>
      <c r="AI21" s="72"/>
      <c r="AJ21" s="72"/>
      <c r="AK21" s="72"/>
      <c r="AL21" s="72"/>
      <c r="AM21" s="72"/>
      <c r="AN21" s="72"/>
      <c r="AO21" s="73"/>
      <c r="AP21" s="74"/>
      <c r="AQ21" s="71"/>
      <c r="AR21" s="72"/>
      <c r="AS21" s="73"/>
      <c r="AT21" s="74"/>
      <c r="AU21" s="75"/>
      <c r="AV21" s="76"/>
      <c r="AW21" s="193"/>
      <c r="AX21" s="192"/>
      <c r="AY21" s="77"/>
      <c r="AZ21" s="78"/>
      <c r="BA21" s="193"/>
      <c r="BB21" s="192"/>
      <c r="BC21" s="79"/>
      <c r="BD21" s="80"/>
      <c r="BE21" s="192"/>
      <c r="BF21" s="193"/>
      <c r="BG21" s="81"/>
      <c r="BH21" s="97" t="str">
        <f>IF((F21="")*(G21=""),"",'⓪学校関係データ入力'!$C$13)</f>
        <v/>
      </c>
      <c r="BI21" s="98" t="str">
        <f>IF((F21="")*(G21=""),"",'⓪学校関係データ入力'!$D$13)</f>
        <v/>
      </c>
    </row>
    <row r="22" spans="1:61" ht="15">
      <c r="A22" s="104"/>
      <c r="B22" s="99" t="s">
        <v>108</v>
      </c>
      <c r="C22" s="260" t="str">
        <f t="shared" si="0"/>
        <v>（令和9年度入試用）</v>
      </c>
      <c r="D22" s="214">
        <v>13</v>
      </c>
      <c r="E22" s="70"/>
      <c r="F22" s="70"/>
      <c r="G22" s="70"/>
      <c r="H22" s="90"/>
      <c r="I22" s="92">
        <f t="shared" si="1"/>
        <v>45383</v>
      </c>
      <c r="J22" s="93" t="s">
        <v>52</v>
      </c>
      <c r="K22" s="69">
        <v>45383</v>
      </c>
      <c r="L22" s="92">
        <f t="shared" si="2"/>
        <v>46477</v>
      </c>
      <c r="M22" s="94" t="s">
        <v>41</v>
      </c>
      <c r="N22" s="69">
        <v>46477</v>
      </c>
      <c r="O22" s="71"/>
      <c r="P22" s="72"/>
      <c r="Q22" s="72"/>
      <c r="R22" s="72"/>
      <c r="S22" s="72"/>
      <c r="T22" s="72"/>
      <c r="U22" s="72"/>
      <c r="V22" s="72"/>
      <c r="W22" s="73"/>
      <c r="X22" s="71"/>
      <c r="Y22" s="72"/>
      <c r="Z22" s="72"/>
      <c r="AA22" s="72"/>
      <c r="AB22" s="72"/>
      <c r="AC22" s="72"/>
      <c r="AD22" s="72"/>
      <c r="AE22" s="72"/>
      <c r="AF22" s="73"/>
      <c r="AG22" s="71"/>
      <c r="AH22" s="72"/>
      <c r="AI22" s="72"/>
      <c r="AJ22" s="72"/>
      <c r="AK22" s="72"/>
      <c r="AL22" s="72"/>
      <c r="AM22" s="72"/>
      <c r="AN22" s="72"/>
      <c r="AO22" s="73"/>
      <c r="AP22" s="74"/>
      <c r="AQ22" s="71"/>
      <c r="AR22" s="72"/>
      <c r="AS22" s="73"/>
      <c r="AT22" s="74"/>
      <c r="AU22" s="75"/>
      <c r="AV22" s="76"/>
      <c r="AW22" s="193"/>
      <c r="AX22" s="192"/>
      <c r="AY22" s="77"/>
      <c r="AZ22" s="78"/>
      <c r="BA22" s="193"/>
      <c r="BB22" s="192"/>
      <c r="BC22" s="79"/>
      <c r="BD22" s="80"/>
      <c r="BE22" s="192"/>
      <c r="BF22" s="193"/>
      <c r="BG22" s="81"/>
      <c r="BH22" s="97" t="str">
        <f>IF((F22="")*(G22=""),"",'⓪学校関係データ入力'!$C$13)</f>
        <v/>
      </c>
      <c r="BI22" s="98" t="str">
        <f>IF((F22="")*(G22=""),"",'⓪学校関係データ入力'!$D$13)</f>
        <v/>
      </c>
    </row>
    <row r="23" spans="1:61" ht="15">
      <c r="A23" s="104"/>
      <c r="B23" s="99" t="s">
        <v>109</v>
      </c>
      <c r="C23" s="260" t="str">
        <f t="shared" si="0"/>
        <v>（令和9年度入試用）</v>
      </c>
      <c r="D23" s="214">
        <v>14</v>
      </c>
      <c r="E23" s="70"/>
      <c r="F23" s="70"/>
      <c r="G23" s="70"/>
      <c r="H23" s="90"/>
      <c r="I23" s="92">
        <f t="shared" si="1"/>
        <v>45383</v>
      </c>
      <c r="J23" s="93" t="s">
        <v>52</v>
      </c>
      <c r="K23" s="69">
        <v>45383</v>
      </c>
      <c r="L23" s="92">
        <f t="shared" si="2"/>
        <v>46477</v>
      </c>
      <c r="M23" s="94" t="s">
        <v>41</v>
      </c>
      <c r="N23" s="69">
        <v>46477</v>
      </c>
      <c r="O23" s="71"/>
      <c r="P23" s="72"/>
      <c r="Q23" s="72"/>
      <c r="R23" s="72"/>
      <c r="S23" s="72"/>
      <c r="T23" s="72"/>
      <c r="U23" s="72"/>
      <c r="V23" s="72"/>
      <c r="W23" s="73"/>
      <c r="X23" s="71"/>
      <c r="Y23" s="72"/>
      <c r="Z23" s="72"/>
      <c r="AA23" s="72"/>
      <c r="AB23" s="72"/>
      <c r="AC23" s="72"/>
      <c r="AD23" s="72"/>
      <c r="AE23" s="72"/>
      <c r="AF23" s="73"/>
      <c r="AG23" s="71"/>
      <c r="AH23" s="72"/>
      <c r="AI23" s="72"/>
      <c r="AJ23" s="72"/>
      <c r="AK23" s="72"/>
      <c r="AL23" s="72"/>
      <c r="AM23" s="72"/>
      <c r="AN23" s="72"/>
      <c r="AO23" s="73"/>
      <c r="AP23" s="74"/>
      <c r="AQ23" s="71"/>
      <c r="AR23" s="72"/>
      <c r="AS23" s="73"/>
      <c r="AT23" s="74"/>
      <c r="AU23" s="75"/>
      <c r="AV23" s="76"/>
      <c r="AW23" s="193"/>
      <c r="AX23" s="192"/>
      <c r="AY23" s="77"/>
      <c r="AZ23" s="78"/>
      <c r="BA23" s="193"/>
      <c r="BB23" s="192"/>
      <c r="BC23" s="79"/>
      <c r="BD23" s="80"/>
      <c r="BE23" s="192"/>
      <c r="BF23" s="193"/>
      <c r="BG23" s="81"/>
      <c r="BH23" s="97" t="str">
        <f>IF((F23="")*(G23=""),"",'⓪学校関係データ入力'!$C$13)</f>
        <v/>
      </c>
      <c r="BI23" s="98" t="str">
        <f>IF((F23="")*(G23=""),"",'⓪学校関係データ入力'!$D$13)</f>
        <v/>
      </c>
    </row>
    <row r="24" spans="1:61" ht="15">
      <c r="A24" s="104"/>
      <c r="B24" s="99" t="s">
        <v>110</v>
      </c>
      <c r="C24" s="260" t="str">
        <f t="shared" si="0"/>
        <v>（令和9年度入試用）</v>
      </c>
      <c r="D24" s="214">
        <v>15</v>
      </c>
      <c r="E24" s="70"/>
      <c r="F24" s="70"/>
      <c r="G24" s="70"/>
      <c r="H24" s="90"/>
      <c r="I24" s="92">
        <f t="shared" si="1"/>
        <v>45383</v>
      </c>
      <c r="J24" s="93" t="s">
        <v>52</v>
      </c>
      <c r="K24" s="69">
        <v>45383</v>
      </c>
      <c r="L24" s="92">
        <f t="shared" si="2"/>
        <v>46477</v>
      </c>
      <c r="M24" s="94" t="s">
        <v>41</v>
      </c>
      <c r="N24" s="69">
        <v>46477</v>
      </c>
      <c r="O24" s="71"/>
      <c r="P24" s="72"/>
      <c r="Q24" s="72"/>
      <c r="R24" s="72"/>
      <c r="S24" s="72"/>
      <c r="T24" s="72"/>
      <c r="U24" s="72"/>
      <c r="V24" s="72"/>
      <c r="W24" s="73"/>
      <c r="X24" s="71"/>
      <c r="Y24" s="72"/>
      <c r="Z24" s="72"/>
      <c r="AA24" s="72"/>
      <c r="AB24" s="72"/>
      <c r="AC24" s="72"/>
      <c r="AD24" s="72"/>
      <c r="AE24" s="72"/>
      <c r="AF24" s="73"/>
      <c r="AG24" s="71"/>
      <c r="AH24" s="72"/>
      <c r="AI24" s="72"/>
      <c r="AJ24" s="72"/>
      <c r="AK24" s="72"/>
      <c r="AL24" s="72"/>
      <c r="AM24" s="72"/>
      <c r="AN24" s="72"/>
      <c r="AO24" s="73"/>
      <c r="AP24" s="74"/>
      <c r="AQ24" s="71"/>
      <c r="AR24" s="72"/>
      <c r="AS24" s="73"/>
      <c r="AT24" s="74"/>
      <c r="AU24" s="75"/>
      <c r="AV24" s="76"/>
      <c r="AW24" s="193"/>
      <c r="AX24" s="192"/>
      <c r="AY24" s="77"/>
      <c r="AZ24" s="78"/>
      <c r="BA24" s="193"/>
      <c r="BB24" s="192"/>
      <c r="BC24" s="79"/>
      <c r="BD24" s="80"/>
      <c r="BE24" s="192"/>
      <c r="BF24" s="193"/>
      <c r="BG24" s="81"/>
      <c r="BH24" s="97" t="str">
        <f>IF((F24="")*(G24=""),"",'⓪学校関係データ入力'!$C$13)</f>
        <v/>
      </c>
      <c r="BI24" s="98" t="str">
        <f>IF((F24="")*(G24=""),"",'⓪学校関係データ入力'!$D$13)</f>
        <v/>
      </c>
    </row>
    <row r="25" spans="1:61" ht="15">
      <c r="A25" s="104"/>
      <c r="B25" s="99" t="s">
        <v>111</v>
      </c>
      <c r="C25" s="260" t="str">
        <f t="shared" si="0"/>
        <v>（令和9年度入試用）</v>
      </c>
      <c r="D25" s="214">
        <v>16</v>
      </c>
      <c r="E25" s="70"/>
      <c r="F25" s="70"/>
      <c r="G25" s="70"/>
      <c r="H25" s="90"/>
      <c r="I25" s="92">
        <f t="shared" si="1"/>
        <v>45383</v>
      </c>
      <c r="J25" s="93" t="s">
        <v>52</v>
      </c>
      <c r="K25" s="69">
        <v>45383</v>
      </c>
      <c r="L25" s="92">
        <f t="shared" si="2"/>
        <v>46477</v>
      </c>
      <c r="M25" s="94" t="s">
        <v>41</v>
      </c>
      <c r="N25" s="69">
        <v>46477</v>
      </c>
      <c r="O25" s="71"/>
      <c r="P25" s="72"/>
      <c r="Q25" s="72"/>
      <c r="R25" s="72"/>
      <c r="S25" s="72"/>
      <c r="T25" s="72"/>
      <c r="U25" s="72"/>
      <c r="V25" s="72"/>
      <c r="W25" s="73"/>
      <c r="X25" s="71"/>
      <c r="Y25" s="72"/>
      <c r="Z25" s="72"/>
      <c r="AA25" s="72"/>
      <c r="AB25" s="72"/>
      <c r="AC25" s="72"/>
      <c r="AD25" s="72"/>
      <c r="AE25" s="72"/>
      <c r="AF25" s="73"/>
      <c r="AG25" s="71"/>
      <c r="AH25" s="72"/>
      <c r="AI25" s="72"/>
      <c r="AJ25" s="72"/>
      <c r="AK25" s="72"/>
      <c r="AL25" s="72"/>
      <c r="AM25" s="72"/>
      <c r="AN25" s="72"/>
      <c r="AO25" s="73"/>
      <c r="AP25" s="74"/>
      <c r="AQ25" s="71"/>
      <c r="AR25" s="72"/>
      <c r="AS25" s="73"/>
      <c r="AT25" s="74"/>
      <c r="AU25" s="75"/>
      <c r="AV25" s="76"/>
      <c r="AW25" s="193"/>
      <c r="AX25" s="192"/>
      <c r="AY25" s="77"/>
      <c r="AZ25" s="78"/>
      <c r="BA25" s="193"/>
      <c r="BB25" s="192"/>
      <c r="BC25" s="79"/>
      <c r="BD25" s="80"/>
      <c r="BE25" s="192"/>
      <c r="BF25" s="193"/>
      <c r="BG25" s="81"/>
      <c r="BH25" s="97" t="str">
        <f>IF((F25="")*(G25=""),"",'⓪学校関係データ入力'!$C$13)</f>
        <v/>
      </c>
      <c r="BI25" s="98" t="str">
        <f>IF((F25="")*(G25=""),"",'⓪学校関係データ入力'!$D$13)</f>
        <v/>
      </c>
    </row>
    <row r="26" spans="1:61" ht="15">
      <c r="A26" s="104"/>
      <c r="B26" s="99" t="s">
        <v>112</v>
      </c>
      <c r="C26" s="260" t="str">
        <f t="shared" si="0"/>
        <v>（令和9年度入試用）</v>
      </c>
      <c r="D26" s="214">
        <v>17</v>
      </c>
      <c r="E26" s="70"/>
      <c r="F26" s="70"/>
      <c r="G26" s="70"/>
      <c r="H26" s="90"/>
      <c r="I26" s="92">
        <f t="shared" si="1"/>
        <v>45383</v>
      </c>
      <c r="J26" s="93" t="s">
        <v>52</v>
      </c>
      <c r="K26" s="69">
        <v>45383</v>
      </c>
      <c r="L26" s="92">
        <f t="shared" si="2"/>
        <v>46477</v>
      </c>
      <c r="M26" s="94" t="s">
        <v>41</v>
      </c>
      <c r="N26" s="69">
        <v>46477</v>
      </c>
      <c r="O26" s="71"/>
      <c r="P26" s="72"/>
      <c r="Q26" s="72"/>
      <c r="R26" s="72"/>
      <c r="S26" s="72"/>
      <c r="T26" s="72"/>
      <c r="U26" s="72"/>
      <c r="V26" s="72"/>
      <c r="W26" s="73"/>
      <c r="X26" s="71"/>
      <c r="Y26" s="72"/>
      <c r="Z26" s="72"/>
      <c r="AA26" s="72"/>
      <c r="AB26" s="72"/>
      <c r="AC26" s="72"/>
      <c r="AD26" s="72"/>
      <c r="AE26" s="72"/>
      <c r="AF26" s="73"/>
      <c r="AG26" s="71"/>
      <c r="AH26" s="72"/>
      <c r="AI26" s="72"/>
      <c r="AJ26" s="72"/>
      <c r="AK26" s="72"/>
      <c r="AL26" s="72"/>
      <c r="AM26" s="72"/>
      <c r="AN26" s="72"/>
      <c r="AO26" s="73"/>
      <c r="AP26" s="74"/>
      <c r="AQ26" s="71"/>
      <c r="AR26" s="72"/>
      <c r="AS26" s="73"/>
      <c r="AT26" s="74"/>
      <c r="AU26" s="75"/>
      <c r="AV26" s="76"/>
      <c r="AW26" s="193"/>
      <c r="AX26" s="192"/>
      <c r="AY26" s="77"/>
      <c r="AZ26" s="78"/>
      <c r="BA26" s="193"/>
      <c r="BB26" s="192"/>
      <c r="BC26" s="79"/>
      <c r="BD26" s="80"/>
      <c r="BE26" s="192"/>
      <c r="BF26" s="193"/>
      <c r="BG26" s="81"/>
      <c r="BH26" s="97" t="str">
        <f>IF((F26="")*(G26=""),"",'⓪学校関係データ入力'!$C$13)</f>
        <v/>
      </c>
      <c r="BI26" s="98" t="str">
        <f>IF((F26="")*(G26=""),"",'⓪学校関係データ入力'!$D$13)</f>
        <v/>
      </c>
    </row>
    <row r="27" spans="1:61" ht="15">
      <c r="A27" s="104"/>
      <c r="B27" s="99" t="s">
        <v>113</v>
      </c>
      <c r="C27" s="260" t="str">
        <f t="shared" si="0"/>
        <v>（令和9年度入試用）</v>
      </c>
      <c r="D27" s="214">
        <v>18</v>
      </c>
      <c r="E27" s="70"/>
      <c r="F27" s="70"/>
      <c r="G27" s="70"/>
      <c r="H27" s="90"/>
      <c r="I27" s="92">
        <f t="shared" si="1"/>
        <v>45383</v>
      </c>
      <c r="J27" s="93" t="s">
        <v>52</v>
      </c>
      <c r="K27" s="69">
        <v>45383</v>
      </c>
      <c r="L27" s="92">
        <f t="shared" si="2"/>
        <v>46477</v>
      </c>
      <c r="M27" s="94" t="s">
        <v>41</v>
      </c>
      <c r="N27" s="69">
        <v>46477</v>
      </c>
      <c r="O27" s="71"/>
      <c r="P27" s="72"/>
      <c r="Q27" s="72"/>
      <c r="R27" s="72"/>
      <c r="S27" s="72"/>
      <c r="T27" s="72"/>
      <c r="U27" s="72"/>
      <c r="V27" s="72"/>
      <c r="W27" s="73"/>
      <c r="X27" s="71"/>
      <c r="Y27" s="72"/>
      <c r="Z27" s="72"/>
      <c r="AA27" s="72"/>
      <c r="AB27" s="72"/>
      <c r="AC27" s="72"/>
      <c r="AD27" s="72"/>
      <c r="AE27" s="72"/>
      <c r="AF27" s="73"/>
      <c r="AG27" s="71"/>
      <c r="AH27" s="72"/>
      <c r="AI27" s="72"/>
      <c r="AJ27" s="72"/>
      <c r="AK27" s="72"/>
      <c r="AL27" s="72"/>
      <c r="AM27" s="72"/>
      <c r="AN27" s="72"/>
      <c r="AO27" s="73"/>
      <c r="AP27" s="74"/>
      <c r="AQ27" s="71"/>
      <c r="AR27" s="72"/>
      <c r="AS27" s="73"/>
      <c r="AT27" s="74"/>
      <c r="AU27" s="75"/>
      <c r="AV27" s="76"/>
      <c r="AW27" s="193"/>
      <c r="AX27" s="192"/>
      <c r="AY27" s="77"/>
      <c r="AZ27" s="78"/>
      <c r="BA27" s="193"/>
      <c r="BB27" s="192"/>
      <c r="BC27" s="79"/>
      <c r="BD27" s="80"/>
      <c r="BE27" s="192"/>
      <c r="BF27" s="193"/>
      <c r="BG27" s="81"/>
      <c r="BH27" s="97" t="str">
        <f>IF((F27="")*(G27=""),"",'⓪学校関係データ入力'!$C$13)</f>
        <v/>
      </c>
      <c r="BI27" s="98" t="str">
        <f>IF((F27="")*(G27=""),"",'⓪学校関係データ入力'!$D$13)</f>
        <v/>
      </c>
    </row>
    <row r="28" spans="1:61" ht="15">
      <c r="A28" s="104"/>
      <c r="B28" s="99" t="s">
        <v>114</v>
      </c>
      <c r="C28" s="260" t="str">
        <f t="shared" si="0"/>
        <v>（令和9年度入試用）</v>
      </c>
      <c r="D28" s="214">
        <v>19</v>
      </c>
      <c r="E28" s="70"/>
      <c r="F28" s="70"/>
      <c r="G28" s="70"/>
      <c r="H28" s="90"/>
      <c r="I28" s="92">
        <f t="shared" si="1"/>
        <v>45383</v>
      </c>
      <c r="J28" s="93" t="s">
        <v>52</v>
      </c>
      <c r="K28" s="69">
        <v>45383</v>
      </c>
      <c r="L28" s="92">
        <f t="shared" si="2"/>
        <v>46477</v>
      </c>
      <c r="M28" s="94" t="s">
        <v>41</v>
      </c>
      <c r="N28" s="69">
        <v>46477</v>
      </c>
      <c r="O28" s="71"/>
      <c r="P28" s="72"/>
      <c r="Q28" s="72"/>
      <c r="R28" s="72"/>
      <c r="S28" s="72"/>
      <c r="T28" s="72"/>
      <c r="U28" s="72"/>
      <c r="V28" s="72"/>
      <c r="W28" s="73"/>
      <c r="X28" s="71"/>
      <c r="Y28" s="72"/>
      <c r="Z28" s="72"/>
      <c r="AA28" s="72"/>
      <c r="AB28" s="72"/>
      <c r="AC28" s="72"/>
      <c r="AD28" s="72"/>
      <c r="AE28" s="72"/>
      <c r="AF28" s="73"/>
      <c r="AG28" s="71"/>
      <c r="AH28" s="72"/>
      <c r="AI28" s="72"/>
      <c r="AJ28" s="72"/>
      <c r="AK28" s="72"/>
      <c r="AL28" s="72"/>
      <c r="AM28" s="72"/>
      <c r="AN28" s="72"/>
      <c r="AO28" s="73"/>
      <c r="AP28" s="74"/>
      <c r="AQ28" s="71"/>
      <c r="AR28" s="72"/>
      <c r="AS28" s="73"/>
      <c r="AT28" s="74"/>
      <c r="AU28" s="75"/>
      <c r="AV28" s="76"/>
      <c r="AW28" s="193"/>
      <c r="AX28" s="192"/>
      <c r="AY28" s="77"/>
      <c r="AZ28" s="78"/>
      <c r="BA28" s="193"/>
      <c r="BB28" s="192"/>
      <c r="BC28" s="79"/>
      <c r="BD28" s="80"/>
      <c r="BE28" s="192"/>
      <c r="BF28" s="193"/>
      <c r="BG28" s="81"/>
      <c r="BH28" s="97" t="str">
        <f>IF((F28="")*(G28=""),"",'⓪学校関係データ入力'!$C$13)</f>
        <v/>
      </c>
      <c r="BI28" s="98" t="str">
        <f>IF((F28="")*(G28=""),"",'⓪学校関係データ入力'!$D$13)</f>
        <v/>
      </c>
    </row>
    <row r="29" spans="1:61" ht="15">
      <c r="A29" s="104"/>
      <c r="B29" s="99" t="s">
        <v>115</v>
      </c>
      <c r="C29" s="260" t="str">
        <f t="shared" si="0"/>
        <v>（令和9年度入試用）</v>
      </c>
      <c r="D29" s="214">
        <v>20</v>
      </c>
      <c r="E29" s="70"/>
      <c r="F29" s="70"/>
      <c r="G29" s="70"/>
      <c r="H29" s="90"/>
      <c r="I29" s="92">
        <f t="shared" si="1"/>
        <v>45383</v>
      </c>
      <c r="J29" s="93" t="s">
        <v>52</v>
      </c>
      <c r="K29" s="69">
        <v>45383</v>
      </c>
      <c r="L29" s="92">
        <f t="shared" si="2"/>
        <v>46477</v>
      </c>
      <c r="M29" s="94" t="s">
        <v>41</v>
      </c>
      <c r="N29" s="69">
        <v>46477</v>
      </c>
      <c r="O29" s="71"/>
      <c r="P29" s="72"/>
      <c r="Q29" s="72"/>
      <c r="R29" s="72"/>
      <c r="S29" s="72"/>
      <c r="T29" s="72"/>
      <c r="U29" s="72"/>
      <c r="V29" s="72"/>
      <c r="W29" s="73"/>
      <c r="X29" s="71"/>
      <c r="Y29" s="72"/>
      <c r="Z29" s="72"/>
      <c r="AA29" s="72"/>
      <c r="AB29" s="72"/>
      <c r="AC29" s="72"/>
      <c r="AD29" s="72"/>
      <c r="AE29" s="72"/>
      <c r="AF29" s="73"/>
      <c r="AG29" s="71"/>
      <c r="AH29" s="72"/>
      <c r="AI29" s="72"/>
      <c r="AJ29" s="72"/>
      <c r="AK29" s="72"/>
      <c r="AL29" s="72"/>
      <c r="AM29" s="72"/>
      <c r="AN29" s="72"/>
      <c r="AO29" s="73"/>
      <c r="AP29" s="74"/>
      <c r="AQ29" s="71"/>
      <c r="AR29" s="72"/>
      <c r="AS29" s="73"/>
      <c r="AT29" s="74"/>
      <c r="AU29" s="75"/>
      <c r="AV29" s="76"/>
      <c r="AW29" s="193"/>
      <c r="AX29" s="192"/>
      <c r="AY29" s="77"/>
      <c r="AZ29" s="78"/>
      <c r="BA29" s="193"/>
      <c r="BB29" s="192"/>
      <c r="BC29" s="79"/>
      <c r="BD29" s="80"/>
      <c r="BE29" s="192"/>
      <c r="BF29" s="193"/>
      <c r="BG29" s="81"/>
      <c r="BH29" s="97" t="str">
        <f>IF((F29="")*(G29=""),"",'⓪学校関係データ入力'!$C$13)</f>
        <v/>
      </c>
      <c r="BI29" s="98" t="str">
        <f>IF((F29="")*(G29=""),"",'⓪学校関係データ入力'!$D$13)</f>
        <v/>
      </c>
    </row>
    <row r="30" spans="1:61" ht="15">
      <c r="A30" s="104"/>
      <c r="B30" s="99" t="s">
        <v>116</v>
      </c>
      <c r="C30" s="260" t="str">
        <f t="shared" si="0"/>
        <v>（令和9年度入試用）</v>
      </c>
      <c r="D30" s="214">
        <v>21</v>
      </c>
      <c r="E30" s="70"/>
      <c r="F30" s="70"/>
      <c r="G30" s="70"/>
      <c r="H30" s="90"/>
      <c r="I30" s="92">
        <f t="shared" si="1"/>
        <v>45383</v>
      </c>
      <c r="J30" s="93" t="s">
        <v>52</v>
      </c>
      <c r="K30" s="69">
        <v>45383</v>
      </c>
      <c r="L30" s="92">
        <f t="shared" si="2"/>
        <v>46477</v>
      </c>
      <c r="M30" s="94" t="s">
        <v>41</v>
      </c>
      <c r="N30" s="69">
        <v>46477</v>
      </c>
      <c r="O30" s="71"/>
      <c r="P30" s="72"/>
      <c r="Q30" s="72"/>
      <c r="R30" s="72"/>
      <c r="S30" s="72"/>
      <c r="T30" s="72"/>
      <c r="U30" s="72"/>
      <c r="V30" s="72"/>
      <c r="W30" s="73"/>
      <c r="X30" s="71"/>
      <c r="Y30" s="72"/>
      <c r="Z30" s="72"/>
      <c r="AA30" s="72"/>
      <c r="AB30" s="72"/>
      <c r="AC30" s="72"/>
      <c r="AD30" s="72"/>
      <c r="AE30" s="72"/>
      <c r="AF30" s="73"/>
      <c r="AG30" s="71"/>
      <c r="AH30" s="72"/>
      <c r="AI30" s="72"/>
      <c r="AJ30" s="72"/>
      <c r="AK30" s="72"/>
      <c r="AL30" s="72"/>
      <c r="AM30" s="72"/>
      <c r="AN30" s="72"/>
      <c r="AO30" s="73"/>
      <c r="AP30" s="74"/>
      <c r="AQ30" s="71"/>
      <c r="AR30" s="72"/>
      <c r="AS30" s="73"/>
      <c r="AT30" s="74"/>
      <c r="AU30" s="75"/>
      <c r="AV30" s="76"/>
      <c r="AW30" s="193"/>
      <c r="AX30" s="192"/>
      <c r="AY30" s="77"/>
      <c r="AZ30" s="78"/>
      <c r="BA30" s="193"/>
      <c r="BB30" s="192"/>
      <c r="BC30" s="79"/>
      <c r="BD30" s="80"/>
      <c r="BE30" s="192"/>
      <c r="BF30" s="193"/>
      <c r="BG30" s="81"/>
      <c r="BH30" s="97" t="str">
        <f>IF((F30="")*(G30=""),"",'⓪学校関係データ入力'!$C$13)</f>
        <v/>
      </c>
      <c r="BI30" s="98" t="str">
        <f>IF((F30="")*(G30=""),"",'⓪学校関係データ入力'!$D$13)</f>
        <v/>
      </c>
    </row>
    <row r="31" spans="1:61" ht="15">
      <c r="A31" s="104"/>
      <c r="B31" s="99" t="s">
        <v>117</v>
      </c>
      <c r="C31" s="260" t="str">
        <f t="shared" si="0"/>
        <v>（令和9年度入試用）</v>
      </c>
      <c r="D31" s="214">
        <v>22</v>
      </c>
      <c r="E31" s="70"/>
      <c r="F31" s="70"/>
      <c r="G31" s="70"/>
      <c r="H31" s="90"/>
      <c r="I31" s="92">
        <f t="shared" si="1"/>
        <v>45383</v>
      </c>
      <c r="J31" s="93" t="s">
        <v>52</v>
      </c>
      <c r="K31" s="69">
        <v>45383</v>
      </c>
      <c r="L31" s="92">
        <f t="shared" si="2"/>
        <v>46477</v>
      </c>
      <c r="M31" s="94" t="s">
        <v>41</v>
      </c>
      <c r="N31" s="69">
        <v>46477</v>
      </c>
      <c r="O31" s="71"/>
      <c r="P31" s="72"/>
      <c r="Q31" s="72"/>
      <c r="R31" s="72"/>
      <c r="S31" s="72"/>
      <c r="T31" s="72"/>
      <c r="U31" s="72"/>
      <c r="V31" s="72"/>
      <c r="W31" s="73"/>
      <c r="X31" s="71"/>
      <c r="Y31" s="72"/>
      <c r="Z31" s="72"/>
      <c r="AA31" s="72"/>
      <c r="AB31" s="72"/>
      <c r="AC31" s="72"/>
      <c r="AD31" s="72"/>
      <c r="AE31" s="72"/>
      <c r="AF31" s="73"/>
      <c r="AG31" s="71"/>
      <c r="AH31" s="72"/>
      <c r="AI31" s="72"/>
      <c r="AJ31" s="72"/>
      <c r="AK31" s="72"/>
      <c r="AL31" s="72"/>
      <c r="AM31" s="72"/>
      <c r="AN31" s="72"/>
      <c r="AO31" s="73"/>
      <c r="AP31" s="74"/>
      <c r="AQ31" s="71"/>
      <c r="AR31" s="72"/>
      <c r="AS31" s="73"/>
      <c r="AT31" s="74"/>
      <c r="AU31" s="75"/>
      <c r="AV31" s="76"/>
      <c r="AW31" s="193"/>
      <c r="AX31" s="192"/>
      <c r="AY31" s="77"/>
      <c r="AZ31" s="78"/>
      <c r="BA31" s="193"/>
      <c r="BB31" s="192"/>
      <c r="BC31" s="79"/>
      <c r="BD31" s="80"/>
      <c r="BE31" s="192"/>
      <c r="BF31" s="193"/>
      <c r="BG31" s="81"/>
      <c r="BH31" s="97" t="str">
        <f>IF((F31="")*(G31=""),"",'⓪学校関係データ入力'!$C$13)</f>
        <v/>
      </c>
      <c r="BI31" s="98" t="str">
        <f>IF((F31="")*(G31=""),"",'⓪学校関係データ入力'!$D$13)</f>
        <v/>
      </c>
    </row>
    <row r="32" spans="1:61" ht="15">
      <c r="A32" s="104"/>
      <c r="B32" s="99" t="s">
        <v>118</v>
      </c>
      <c r="C32" s="260" t="str">
        <f t="shared" si="0"/>
        <v>（令和9年度入試用）</v>
      </c>
      <c r="D32" s="214">
        <v>23</v>
      </c>
      <c r="E32" s="70"/>
      <c r="F32" s="70"/>
      <c r="G32" s="70"/>
      <c r="H32" s="90"/>
      <c r="I32" s="92">
        <f t="shared" si="1"/>
        <v>45383</v>
      </c>
      <c r="J32" s="93" t="s">
        <v>52</v>
      </c>
      <c r="K32" s="69">
        <v>45383</v>
      </c>
      <c r="L32" s="92">
        <f t="shared" si="2"/>
        <v>46477</v>
      </c>
      <c r="M32" s="94" t="s">
        <v>41</v>
      </c>
      <c r="N32" s="69">
        <v>46477</v>
      </c>
      <c r="O32" s="71"/>
      <c r="P32" s="72"/>
      <c r="Q32" s="72"/>
      <c r="R32" s="72"/>
      <c r="S32" s="72"/>
      <c r="T32" s="72"/>
      <c r="U32" s="72"/>
      <c r="V32" s="72"/>
      <c r="W32" s="73"/>
      <c r="X32" s="71"/>
      <c r="Y32" s="72"/>
      <c r="Z32" s="72"/>
      <c r="AA32" s="72"/>
      <c r="AB32" s="72"/>
      <c r="AC32" s="72"/>
      <c r="AD32" s="72"/>
      <c r="AE32" s="72"/>
      <c r="AF32" s="73"/>
      <c r="AG32" s="71"/>
      <c r="AH32" s="72"/>
      <c r="AI32" s="72"/>
      <c r="AJ32" s="72"/>
      <c r="AK32" s="72"/>
      <c r="AL32" s="72"/>
      <c r="AM32" s="72"/>
      <c r="AN32" s="72"/>
      <c r="AO32" s="73"/>
      <c r="AP32" s="74"/>
      <c r="AQ32" s="71"/>
      <c r="AR32" s="72"/>
      <c r="AS32" s="73"/>
      <c r="AT32" s="74"/>
      <c r="AU32" s="75"/>
      <c r="AV32" s="76"/>
      <c r="AW32" s="193"/>
      <c r="AX32" s="192"/>
      <c r="AY32" s="77"/>
      <c r="AZ32" s="78"/>
      <c r="BA32" s="193"/>
      <c r="BB32" s="192"/>
      <c r="BC32" s="79"/>
      <c r="BD32" s="80"/>
      <c r="BE32" s="192"/>
      <c r="BF32" s="193"/>
      <c r="BG32" s="81"/>
      <c r="BH32" s="97" t="str">
        <f>IF((F32="")*(G32=""),"",'⓪学校関係データ入力'!$C$13)</f>
        <v/>
      </c>
      <c r="BI32" s="98" t="str">
        <f>IF((F32="")*(G32=""),"",'⓪学校関係データ入力'!$D$13)</f>
        <v/>
      </c>
    </row>
    <row r="33" spans="1:61" ht="15">
      <c r="A33" s="104"/>
      <c r="B33" s="99" t="s">
        <v>119</v>
      </c>
      <c r="C33" s="260" t="str">
        <f t="shared" si="0"/>
        <v>（令和9年度入試用）</v>
      </c>
      <c r="D33" s="214">
        <v>24</v>
      </c>
      <c r="E33" s="70"/>
      <c r="F33" s="70"/>
      <c r="G33" s="70"/>
      <c r="H33" s="90"/>
      <c r="I33" s="92">
        <f t="shared" si="1"/>
        <v>45383</v>
      </c>
      <c r="J33" s="93" t="s">
        <v>52</v>
      </c>
      <c r="K33" s="69">
        <v>45383</v>
      </c>
      <c r="L33" s="92">
        <f t="shared" si="2"/>
        <v>46477</v>
      </c>
      <c r="M33" s="94" t="s">
        <v>41</v>
      </c>
      <c r="N33" s="69">
        <v>46477</v>
      </c>
      <c r="O33" s="71"/>
      <c r="P33" s="72"/>
      <c r="Q33" s="72"/>
      <c r="R33" s="72"/>
      <c r="S33" s="72"/>
      <c r="T33" s="72"/>
      <c r="U33" s="72"/>
      <c r="V33" s="72"/>
      <c r="W33" s="73"/>
      <c r="X33" s="71"/>
      <c r="Y33" s="72"/>
      <c r="Z33" s="72"/>
      <c r="AA33" s="72"/>
      <c r="AB33" s="72"/>
      <c r="AC33" s="72"/>
      <c r="AD33" s="72"/>
      <c r="AE33" s="72"/>
      <c r="AF33" s="73"/>
      <c r="AG33" s="71"/>
      <c r="AH33" s="72"/>
      <c r="AI33" s="72"/>
      <c r="AJ33" s="72"/>
      <c r="AK33" s="72"/>
      <c r="AL33" s="72"/>
      <c r="AM33" s="72"/>
      <c r="AN33" s="72"/>
      <c r="AO33" s="73"/>
      <c r="AP33" s="74"/>
      <c r="AQ33" s="71"/>
      <c r="AR33" s="72"/>
      <c r="AS33" s="73"/>
      <c r="AT33" s="74"/>
      <c r="AU33" s="75"/>
      <c r="AV33" s="76"/>
      <c r="AW33" s="193"/>
      <c r="AX33" s="192"/>
      <c r="AY33" s="77"/>
      <c r="AZ33" s="78"/>
      <c r="BA33" s="193"/>
      <c r="BB33" s="192"/>
      <c r="BC33" s="79"/>
      <c r="BD33" s="80"/>
      <c r="BE33" s="192"/>
      <c r="BF33" s="193"/>
      <c r="BG33" s="81"/>
      <c r="BH33" s="97" t="str">
        <f>IF((F33="")*(G33=""),"",'⓪学校関係データ入力'!$C$13)</f>
        <v/>
      </c>
      <c r="BI33" s="98" t="str">
        <f>IF((F33="")*(G33=""),"",'⓪学校関係データ入力'!$D$13)</f>
        <v/>
      </c>
    </row>
    <row r="34" spans="1:61" ht="15">
      <c r="A34" s="104"/>
      <c r="B34" s="99" t="s">
        <v>120</v>
      </c>
      <c r="C34" s="260" t="str">
        <f t="shared" si="0"/>
        <v>（令和9年度入試用）</v>
      </c>
      <c r="D34" s="214">
        <v>25</v>
      </c>
      <c r="E34" s="70"/>
      <c r="F34" s="70"/>
      <c r="G34" s="70"/>
      <c r="H34" s="90"/>
      <c r="I34" s="92">
        <f t="shared" si="1"/>
        <v>45383</v>
      </c>
      <c r="J34" s="93" t="s">
        <v>52</v>
      </c>
      <c r="K34" s="69">
        <v>45383</v>
      </c>
      <c r="L34" s="92">
        <f t="shared" si="2"/>
        <v>46477</v>
      </c>
      <c r="M34" s="94" t="s">
        <v>41</v>
      </c>
      <c r="N34" s="69">
        <v>46477</v>
      </c>
      <c r="O34" s="71"/>
      <c r="P34" s="72"/>
      <c r="Q34" s="72"/>
      <c r="R34" s="72"/>
      <c r="S34" s="72"/>
      <c r="T34" s="72"/>
      <c r="U34" s="72"/>
      <c r="V34" s="72"/>
      <c r="W34" s="73"/>
      <c r="X34" s="71"/>
      <c r="Y34" s="72"/>
      <c r="Z34" s="72"/>
      <c r="AA34" s="72"/>
      <c r="AB34" s="72"/>
      <c r="AC34" s="72"/>
      <c r="AD34" s="72"/>
      <c r="AE34" s="72"/>
      <c r="AF34" s="73"/>
      <c r="AG34" s="71"/>
      <c r="AH34" s="72"/>
      <c r="AI34" s="72"/>
      <c r="AJ34" s="72"/>
      <c r="AK34" s="72"/>
      <c r="AL34" s="72"/>
      <c r="AM34" s="72"/>
      <c r="AN34" s="72"/>
      <c r="AO34" s="73"/>
      <c r="AP34" s="74"/>
      <c r="AQ34" s="71"/>
      <c r="AR34" s="72"/>
      <c r="AS34" s="73"/>
      <c r="AT34" s="74"/>
      <c r="AU34" s="75"/>
      <c r="AV34" s="76"/>
      <c r="AW34" s="193"/>
      <c r="AX34" s="192"/>
      <c r="AY34" s="77"/>
      <c r="AZ34" s="78"/>
      <c r="BA34" s="193"/>
      <c r="BB34" s="192"/>
      <c r="BC34" s="79"/>
      <c r="BD34" s="80"/>
      <c r="BE34" s="192"/>
      <c r="BF34" s="193"/>
      <c r="BG34" s="81"/>
      <c r="BH34" s="97" t="str">
        <f>IF((F34="")*(G34=""),"",'⓪学校関係データ入力'!$C$13)</f>
        <v/>
      </c>
      <c r="BI34" s="98" t="str">
        <f>IF((F34="")*(G34=""),"",'⓪学校関係データ入力'!$D$13)</f>
        <v/>
      </c>
    </row>
    <row r="35" spans="1:61" ht="15">
      <c r="A35" s="104"/>
      <c r="B35" s="99" t="s">
        <v>121</v>
      </c>
      <c r="C35" s="260" t="str">
        <f t="shared" si="0"/>
        <v>（令和9年度入試用）</v>
      </c>
      <c r="D35" s="214">
        <v>26</v>
      </c>
      <c r="E35" s="70"/>
      <c r="F35" s="70"/>
      <c r="G35" s="70"/>
      <c r="H35" s="90"/>
      <c r="I35" s="92">
        <f t="shared" si="1"/>
        <v>45383</v>
      </c>
      <c r="J35" s="93" t="s">
        <v>52</v>
      </c>
      <c r="K35" s="69">
        <v>45383</v>
      </c>
      <c r="L35" s="92">
        <f t="shared" si="2"/>
        <v>46477</v>
      </c>
      <c r="M35" s="94" t="s">
        <v>41</v>
      </c>
      <c r="N35" s="69">
        <v>46477</v>
      </c>
      <c r="O35" s="71"/>
      <c r="P35" s="72"/>
      <c r="Q35" s="72"/>
      <c r="R35" s="72"/>
      <c r="S35" s="72"/>
      <c r="T35" s="72"/>
      <c r="U35" s="72"/>
      <c r="V35" s="72"/>
      <c r="W35" s="73"/>
      <c r="X35" s="71"/>
      <c r="Y35" s="72"/>
      <c r="Z35" s="72"/>
      <c r="AA35" s="72"/>
      <c r="AB35" s="72"/>
      <c r="AC35" s="72"/>
      <c r="AD35" s="72"/>
      <c r="AE35" s="72"/>
      <c r="AF35" s="73"/>
      <c r="AG35" s="71"/>
      <c r="AH35" s="72"/>
      <c r="AI35" s="72"/>
      <c r="AJ35" s="72"/>
      <c r="AK35" s="72"/>
      <c r="AL35" s="72"/>
      <c r="AM35" s="72"/>
      <c r="AN35" s="72"/>
      <c r="AO35" s="73"/>
      <c r="AP35" s="74"/>
      <c r="AQ35" s="71"/>
      <c r="AR35" s="72"/>
      <c r="AS35" s="73"/>
      <c r="AT35" s="74"/>
      <c r="AU35" s="75"/>
      <c r="AV35" s="76"/>
      <c r="AW35" s="193"/>
      <c r="AX35" s="192"/>
      <c r="AY35" s="77"/>
      <c r="AZ35" s="78"/>
      <c r="BA35" s="193"/>
      <c r="BB35" s="192"/>
      <c r="BC35" s="79"/>
      <c r="BD35" s="80"/>
      <c r="BE35" s="192"/>
      <c r="BF35" s="193"/>
      <c r="BG35" s="81"/>
      <c r="BH35" s="97" t="str">
        <f>IF((F35="")*(G35=""),"",'⓪学校関係データ入力'!$C$13)</f>
        <v/>
      </c>
      <c r="BI35" s="98" t="str">
        <f>IF((F35="")*(G35=""),"",'⓪学校関係データ入力'!$D$13)</f>
        <v/>
      </c>
    </row>
    <row r="36" spans="1:61" ht="15">
      <c r="A36" s="104"/>
      <c r="B36" s="99" t="s">
        <v>122</v>
      </c>
      <c r="C36" s="260" t="str">
        <f t="shared" si="0"/>
        <v>（令和9年度入試用）</v>
      </c>
      <c r="D36" s="214">
        <v>27</v>
      </c>
      <c r="E36" s="70"/>
      <c r="F36" s="70"/>
      <c r="G36" s="70"/>
      <c r="H36" s="90"/>
      <c r="I36" s="92">
        <f t="shared" si="1"/>
        <v>45383</v>
      </c>
      <c r="J36" s="93" t="s">
        <v>52</v>
      </c>
      <c r="K36" s="69">
        <v>45383</v>
      </c>
      <c r="L36" s="92">
        <f t="shared" si="2"/>
        <v>46477</v>
      </c>
      <c r="M36" s="94" t="s">
        <v>41</v>
      </c>
      <c r="N36" s="69">
        <v>46477</v>
      </c>
      <c r="O36" s="71"/>
      <c r="P36" s="72"/>
      <c r="Q36" s="72"/>
      <c r="R36" s="72"/>
      <c r="S36" s="72"/>
      <c r="T36" s="72"/>
      <c r="U36" s="72"/>
      <c r="V36" s="72"/>
      <c r="W36" s="73"/>
      <c r="X36" s="71"/>
      <c r="Y36" s="72"/>
      <c r="Z36" s="72"/>
      <c r="AA36" s="72"/>
      <c r="AB36" s="72"/>
      <c r="AC36" s="72"/>
      <c r="AD36" s="72"/>
      <c r="AE36" s="72"/>
      <c r="AF36" s="73"/>
      <c r="AG36" s="71"/>
      <c r="AH36" s="72"/>
      <c r="AI36" s="72"/>
      <c r="AJ36" s="72"/>
      <c r="AK36" s="72"/>
      <c r="AL36" s="72"/>
      <c r="AM36" s="72"/>
      <c r="AN36" s="72"/>
      <c r="AO36" s="73"/>
      <c r="AP36" s="74"/>
      <c r="AQ36" s="71"/>
      <c r="AR36" s="72"/>
      <c r="AS36" s="73"/>
      <c r="AT36" s="74"/>
      <c r="AU36" s="75"/>
      <c r="AV36" s="76"/>
      <c r="AW36" s="193"/>
      <c r="AX36" s="192"/>
      <c r="AY36" s="77"/>
      <c r="AZ36" s="78"/>
      <c r="BA36" s="193"/>
      <c r="BB36" s="192"/>
      <c r="BC36" s="79"/>
      <c r="BD36" s="80"/>
      <c r="BE36" s="192"/>
      <c r="BF36" s="193"/>
      <c r="BG36" s="81"/>
      <c r="BH36" s="97" t="str">
        <f>IF((F36="")*(G36=""),"",'⓪学校関係データ入力'!$C$13)</f>
        <v/>
      </c>
      <c r="BI36" s="98" t="str">
        <f>IF((F36="")*(G36=""),"",'⓪学校関係データ入力'!$D$13)</f>
        <v/>
      </c>
    </row>
    <row r="37" spans="1:61" ht="15">
      <c r="A37" s="104"/>
      <c r="B37" s="99" t="s">
        <v>123</v>
      </c>
      <c r="C37" s="260" t="str">
        <f t="shared" si="0"/>
        <v>（令和9年度入試用）</v>
      </c>
      <c r="D37" s="214">
        <v>28</v>
      </c>
      <c r="E37" s="70"/>
      <c r="F37" s="70"/>
      <c r="G37" s="70"/>
      <c r="H37" s="90"/>
      <c r="I37" s="92">
        <f t="shared" si="1"/>
        <v>45383</v>
      </c>
      <c r="J37" s="93" t="s">
        <v>52</v>
      </c>
      <c r="K37" s="69">
        <v>45383</v>
      </c>
      <c r="L37" s="92">
        <f t="shared" si="2"/>
        <v>46477</v>
      </c>
      <c r="M37" s="94" t="s">
        <v>41</v>
      </c>
      <c r="N37" s="69">
        <v>46477</v>
      </c>
      <c r="O37" s="71"/>
      <c r="P37" s="72"/>
      <c r="Q37" s="72"/>
      <c r="R37" s="72"/>
      <c r="S37" s="72"/>
      <c r="T37" s="72"/>
      <c r="U37" s="72"/>
      <c r="V37" s="72"/>
      <c r="W37" s="73"/>
      <c r="X37" s="71"/>
      <c r="Y37" s="72"/>
      <c r="Z37" s="72"/>
      <c r="AA37" s="72"/>
      <c r="AB37" s="72"/>
      <c r="AC37" s="72"/>
      <c r="AD37" s="72"/>
      <c r="AE37" s="72"/>
      <c r="AF37" s="73"/>
      <c r="AG37" s="71"/>
      <c r="AH37" s="72"/>
      <c r="AI37" s="72"/>
      <c r="AJ37" s="72"/>
      <c r="AK37" s="72"/>
      <c r="AL37" s="72"/>
      <c r="AM37" s="72"/>
      <c r="AN37" s="72"/>
      <c r="AO37" s="73"/>
      <c r="AP37" s="74"/>
      <c r="AQ37" s="71"/>
      <c r="AR37" s="72"/>
      <c r="AS37" s="73"/>
      <c r="AT37" s="74"/>
      <c r="AU37" s="75"/>
      <c r="AV37" s="76"/>
      <c r="AW37" s="193"/>
      <c r="AX37" s="192"/>
      <c r="AY37" s="77"/>
      <c r="AZ37" s="78"/>
      <c r="BA37" s="193"/>
      <c r="BB37" s="192"/>
      <c r="BC37" s="79"/>
      <c r="BD37" s="80"/>
      <c r="BE37" s="192"/>
      <c r="BF37" s="193"/>
      <c r="BG37" s="81"/>
      <c r="BH37" s="97" t="str">
        <f>IF((F37="")*(G37=""),"",'⓪学校関係データ入力'!$C$13)</f>
        <v/>
      </c>
      <c r="BI37" s="98" t="str">
        <f>IF((F37="")*(G37=""),"",'⓪学校関係データ入力'!$D$13)</f>
        <v/>
      </c>
    </row>
    <row r="38" spans="1:61" ht="15">
      <c r="A38" s="104"/>
      <c r="B38" s="99" t="s">
        <v>124</v>
      </c>
      <c r="C38" s="260" t="str">
        <f t="shared" si="0"/>
        <v>（令和9年度入試用）</v>
      </c>
      <c r="D38" s="214">
        <v>29</v>
      </c>
      <c r="E38" s="70"/>
      <c r="F38" s="70"/>
      <c r="G38" s="70"/>
      <c r="H38" s="90"/>
      <c r="I38" s="92">
        <f t="shared" si="1"/>
        <v>45383</v>
      </c>
      <c r="J38" s="93" t="s">
        <v>52</v>
      </c>
      <c r="K38" s="69">
        <v>45383</v>
      </c>
      <c r="L38" s="92">
        <f t="shared" si="2"/>
        <v>46477</v>
      </c>
      <c r="M38" s="94" t="s">
        <v>41</v>
      </c>
      <c r="N38" s="69">
        <v>46477</v>
      </c>
      <c r="O38" s="71"/>
      <c r="P38" s="72"/>
      <c r="Q38" s="72"/>
      <c r="R38" s="72"/>
      <c r="S38" s="72"/>
      <c r="T38" s="72"/>
      <c r="U38" s="72"/>
      <c r="V38" s="72"/>
      <c r="W38" s="73"/>
      <c r="X38" s="71"/>
      <c r="Y38" s="72"/>
      <c r="Z38" s="72"/>
      <c r="AA38" s="72"/>
      <c r="AB38" s="72"/>
      <c r="AC38" s="72"/>
      <c r="AD38" s="72"/>
      <c r="AE38" s="72"/>
      <c r="AF38" s="73"/>
      <c r="AG38" s="71"/>
      <c r="AH38" s="72"/>
      <c r="AI38" s="72"/>
      <c r="AJ38" s="72"/>
      <c r="AK38" s="72"/>
      <c r="AL38" s="72"/>
      <c r="AM38" s="72"/>
      <c r="AN38" s="72"/>
      <c r="AO38" s="73"/>
      <c r="AP38" s="74"/>
      <c r="AQ38" s="71"/>
      <c r="AR38" s="72"/>
      <c r="AS38" s="73"/>
      <c r="AT38" s="74"/>
      <c r="AU38" s="75"/>
      <c r="AV38" s="76"/>
      <c r="AW38" s="193"/>
      <c r="AX38" s="192"/>
      <c r="AY38" s="77"/>
      <c r="AZ38" s="78"/>
      <c r="BA38" s="193"/>
      <c r="BB38" s="192"/>
      <c r="BC38" s="79"/>
      <c r="BD38" s="80"/>
      <c r="BE38" s="192"/>
      <c r="BF38" s="193"/>
      <c r="BG38" s="81"/>
      <c r="BH38" s="97" t="str">
        <f>IF((F38="")*(G38=""),"",'⓪学校関係データ入力'!$C$13)</f>
        <v/>
      </c>
      <c r="BI38" s="98" t="str">
        <f>IF((F38="")*(G38=""),"",'⓪学校関係データ入力'!$D$13)</f>
        <v/>
      </c>
    </row>
    <row r="39" spans="1:61" ht="15">
      <c r="A39" s="104"/>
      <c r="B39" s="99" t="s">
        <v>125</v>
      </c>
      <c r="C39" s="260" t="str">
        <f t="shared" si="0"/>
        <v>（令和9年度入試用）</v>
      </c>
      <c r="D39" s="214">
        <v>30</v>
      </c>
      <c r="E39" s="70"/>
      <c r="F39" s="70"/>
      <c r="G39" s="70"/>
      <c r="H39" s="90"/>
      <c r="I39" s="92">
        <f t="shared" si="1"/>
        <v>45383</v>
      </c>
      <c r="J39" s="93" t="s">
        <v>52</v>
      </c>
      <c r="K39" s="69">
        <v>45383</v>
      </c>
      <c r="L39" s="92">
        <f t="shared" si="2"/>
        <v>46477</v>
      </c>
      <c r="M39" s="94" t="s">
        <v>41</v>
      </c>
      <c r="N39" s="69">
        <v>46477</v>
      </c>
      <c r="O39" s="71"/>
      <c r="P39" s="72"/>
      <c r="Q39" s="72"/>
      <c r="R39" s="72"/>
      <c r="S39" s="72"/>
      <c r="T39" s="72"/>
      <c r="U39" s="72"/>
      <c r="V39" s="72"/>
      <c r="W39" s="73"/>
      <c r="X39" s="71"/>
      <c r="Y39" s="72"/>
      <c r="Z39" s="72"/>
      <c r="AA39" s="72"/>
      <c r="AB39" s="72"/>
      <c r="AC39" s="72"/>
      <c r="AD39" s="72"/>
      <c r="AE39" s="72"/>
      <c r="AF39" s="73"/>
      <c r="AG39" s="71"/>
      <c r="AH39" s="72"/>
      <c r="AI39" s="72"/>
      <c r="AJ39" s="72"/>
      <c r="AK39" s="72"/>
      <c r="AL39" s="72"/>
      <c r="AM39" s="72"/>
      <c r="AN39" s="72"/>
      <c r="AO39" s="73"/>
      <c r="AP39" s="74"/>
      <c r="AQ39" s="71"/>
      <c r="AR39" s="72"/>
      <c r="AS39" s="73"/>
      <c r="AT39" s="74"/>
      <c r="AU39" s="75"/>
      <c r="AV39" s="76"/>
      <c r="AW39" s="193"/>
      <c r="AX39" s="192"/>
      <c r="AY39" s="77"/>
      <c r="AZ39" s="78"/>
      <c r="BA39" s="193"/>
      <c r="BB39" s="192"/>
      <c r="BC39" s="79"/>
      <c r="BD39" s="80"/>
      <c r="BE39" s="192"/>
      <c r="BF39" s="193"/>
      <c r="BG39" s="81"/>
      <c r="BH39" s="97" t="str">
        <f>IF((F39="")*(G39=""),"",'⓪学校関係データ入力'!$C$13)</f>
        <v/>
      </c>
      <c r="BI39" s="98" t="str">
        <f>IF((F39="")*(G39=""),"",'⓪学校関係データ入力'!$D$13)</f>
        <v/>
      </c>
    </row>
    <row r="40" spans="1:61" ht="15">
      <c r="A40" s="104"/>
      <c r="B40" s="99" t="s">
        <v>126</v>
      </c>
      <c r="C40" s="260" t="str">
        <f t="shared" si="0"/>
        <v>（令和9年度入試用）</v>
      </c>
      <c r="D40" s="214">
        <v>31</v>
      </c>
      <c r="E40" s="70"/>
      <c r="F40" s="70"/>
      <c r="G40" s="70"/>
      <c r="H40" s="90"/>
      <c r="I40" s="92">
        <f t="shared" si="1"/>
        <v>45383</v>
      </c>
      <c r="J40" s="93" t="s">
        <v>52</v>
      </c>
      <c r="K40" s="69">
        <v>45383</v>
      </c>
      <c r="L40" s="92">
        <f t="shared" si="2"/>
        <v>46477</v>
      </c>
      <c r="M40" s="94" t="s">
        <v>41</v>
      </c>
      <c r="N40" s="69">
        <v>46477</v>
      </c>
      <c r="O40" s="71"/>
      <c r="P40" s="72"/>
      <c r="Q40" s="72"/>
      <c r="R40" s="72"/>
      <c r="S40" s="72"/>
      <c r="T40" s="72"/>
      <c r="U40" s="72"/>
      <c r="V40" s="72"/>
      <c r="W40" s="73"/>
      <c r="X40" s="71"/>
      <c r="Y40" s="72"/>
      <c r="Z40" s="72"/>
      <c r="AA40" s="72"/>
      <c r="AB40" s="72"/>
      <c r="AC40" s="72"/>
      <c r="AD40" s="72"/>
      <c r="AE40" s="72"/>
      <c r="AF40" s="73"/>
      <c r="AG40" s="71"/>
      <c r="AH40" s="72"/>
      <c r="AI40" s="72"/>
      <c r="AJ40" s="72"/>
      <c r="AK40" s="72"/>
      <c r="AL40" s="72"/>
      <c r="AM40" s="72"/>
      <c r="AN40" s="72"/>
      <c r="AO40" s="73"/>
      <c r="AP40" s="74"/>
      <c r="AQ40" s="71"/>
      <c r="AR40" s="72"/>
      <c r="AS40" s="73"/>
      <c r="AT40" s="74"/>
      <c r="AU40" s="75"/>
      <c r="AV40" s="76"/>
      <c r="AW40" s="193"/>
      <c r="AX40" s="192"/>
      <c r="AY40" s="77"/>
      <c r="AZ40" s="78"/>
      <c r="BA40" s="193"/>
      <c r="BB40" s="192"/>
      <c r="BC40" s="79"/>
      <c r="BD40" s="80"/>
      <c r="BE40" s="192"/>
      <c r="BF40" s="193"/>
      <c r="BG40" s="81"/>
      <c r="BH40" s="97" t="str">
        <f>IF((F40="")*(G40=""),"",'⓪学校関係データ入力'!$C$13)</f>
        <v/>
      </c>
      <c r="BI40" s="98" t="str">
        <f>IF((F40="")*(G40=""),"",'⓪学校関係データ入力'!$D$13)</f>
        <v/>
      </c>
    </row>
    <row r="41" spans="1:61" ht="15">
      <c r="A41" s="104"/>
      <c r="B41" s="99" t="s">
        <v>127</v>
      </c>
      <c r="C41" s="260" t="str">
        <f t="shared" si="0"/>
        <v>（令和9年度入試用）</v>
      </c>
      <c r="D41" s="214">
        <v>32</v>
      </c>
      <c r="E41" s="70"/>
      <c r="F41" s="70"/>
      <c r="G41" s="70"/>
      <c r="H41" s="90"/>
      <c r="I41" s="92">
        <f t="shared" si="1"/>
        <v>45383</v>
      </c>
      <c r="J41" s="93" t="s">
        <v>52</v>
      </c>
      <c r="K41" s="69">
        <v>45383</v>
      </c>
      <c r="L41" s="92">
        <f t="shared" si="2"/>
        <v>46477</v>
      </c>
      <c r="M41" s="94" t="s">
        <v>41</v>
      </c>
      <c r="N41" s="69">
        <v>46477</v>
      </c>
      <c r="O41" s="71"/>
      <c r="P41" s="72"/>
      <c r="Q41" s="72"/>
      <c r="R41" s="72"/>
      <c r="S41" s="72"/>
      <c r="T41" s="72"/>
      <c r="U41" s="72"/>
      <c r="V41" s="72"/>
      <c r="W41" s="73"/>
      <c r="X41" s="71"/>
      <c r="Y41" s="72"/>
      <c r="Z41" s="72"/>
      <c r="AA41" s="72"/>
      <c r="AB41" s="72"/>
      <c r="AC41" s="72"/>
      <c r="AD41" s="72"/>
      <c r="AE41" s="72"/>
      <c r="AF41" s="73"/>
      <c r="AG41" s="71"/>
      <c r="AH41" s="72"/>
      <c r="AI41" s="72"/>
      <c r="AJ41" s="72"/>
      <c r="AK41" s="72"/>
      <c r="AL41" s="72"/>
      <c r="AM41" s="72"/>
      <c r="AN41" s="72"/>
      <c r="AO41" s="73"/>
      <c r="AP41" s="74"/>
      <c r="AQ41" s="71"/>
      <c r="AR41" s="72"/>
      <c r="AS41" s="73"/>
      <c r="AT41" s="74"/>
      <c r="AU41" s="75"/>
      <c r="AV41" s="76"/>
      <c r="AW41" s="193"/>
      <c r="AX41" s="192"/>
      <c r="AY41" s="77"/>
      <c r="AZ41" s="78"/>
      <c r="BA41" s="193"/>
      <c r="BB41" s="192"/>
      <c r="BC41" s="79"/>
      <c r="BD41" s="80"/>
      <c r="BE41" s="192"/>
      <c r="BF41" s="193"/>
      <c r="BG41" s="81"/>
      <c r="BH41" s="97" t="str">
        <f>IF((F41="")*(G41=""),"",'⓪学校関係データ入力'!$C$13)</f>
        <v/>
      </c>
      <c r="BI41" s="98" t="str">
        <f>IF((F41="")*(G41=""),"",'⓪学校関係データ入力'!$D$13)</f>
        <v/>
      </c>
    </row>
    <row r="42" spans="1:61" ht="15">
      <c r="A42" s="104"/>
      <c r="B42" s="99" t="s">
        <v>128</v>
      </c>
      <c r="C42" s="260" t="str">
        <f t="shared" si="0"/>
        <v>（令和9年度入試用）</v>
      </c>
      <c r="D42" s="214">
        <v>33</v>
      </c>
      <c r="E42" s="70"/>
      <c r="F42" s="70"/>
      <c r="G42" s="70"/>
      <c r="H42" s="90"/>
      <c r="I42" s="92">
        <f t="shared" si="1"/>
        <v>45383</v>
      </c>
      <c r="J42" s="93" t="s">
        <v>52</v>
      </c>
      <c r="K42" s="69">
        <v>45383</v>
      </c>
      <c r="L42" s="92">
        <f t="shared" si="2"/>
        <v>46477</v>
      </c>
      <c r="M42" s="94" t="s">
        <v>41</v>
      </c>
      <c r="N42" s="69">
        <v>46477</v>
      </c>
      <c r="O42" s="71"/>
      <c r="P42" s="72"/>
      <c r="Q42" s="72"/>
      <c r="R42" s="72"/>
      <c r="S42" s="72"/>
      <c r="T42" s="72"/>
      <c r="U42" s="72"/>
      <c r="V42" s="72"/>
      <c r="W42" s="73"/>
      <c r="X42" s="71"/>
      <c r="Y42" s="72"/>
      <c r="Z42" s="72"/>
      <c r="AA42" s="72"/>
      <c r="AB42" s="72"/>
      <c r="AC42" s="72"/>
      <c r="AD42" s="72"/>
      <c r="AE42" s="72"/>
      <c r="AF42" s="73"/>
      <c r="AG42" s="71"/>
      <c r="AH42" s="72"/>
      <c r="AI42" s="72"/>
      <c r="AJ42" s="72"/>
      <c r="AK42" s="72"/>
      <c r="AL42" s="72"/>
      <c r="AM42" s="72"/>
      <c r="AN42" s="72"/>
      <c r="AO42" s="73"/>
      <c r="AP42" s="74"/>
      <c r="AQ42" s="71"/>
      <c r="AR42" s="72"/>
      <c r="AS42" s="73"/>
      <c r="AT42" s="74"/>
      <c r="AU42" s="75"/>
      <c r="AV42" s="76"/>
      <c r="AW42" s="193"/>
      <c r="AX42" s="192"/>
      <c r="AY42" s="77"/>
      <c r="AZ42" s="78"/>
      <c r="BA42" s="193"/>
      <c r="BB42" s="192"/>
      <c r="BC42" s="79"/>
      <c r="BD42" s="80"/>
      <c r="BE42" s="192"/>
      <c r="BF42" s="193"/>
      <c r="BG42" s="81"/>
      <c r="BH42" s="97" t="str">
        <f>IF((F42="")*(G42=""),"",'⓪学校関係データ入力'!$C$13)</f>
        <v/>
      </c>
      <c r="BI42" s="98" t="str">
        <f>IF((F42="")*(G42=""),"",'⓪学校関係データ入力'!$D$13)</f>
        <v/>
      </c>
    </row>
    <row r="43" spans="1:61" ht="15">
      <c r="A43" s="104"/>
      <c r="B43" s="99" t="s">
        <v>129</v>
      </c>
      <c r="C43" s="260" t="str">
        <f t="shared" si="0"/>
        <v>（令和9年度入試用）</v>
      </c>
      <c r="D43" s="214">
        <v>34</v>
      </c>
      <c r="E43" s="70"/>
      <c r="F43" s="70"/>
      <c r="G43" s="70"/>
      <c r="H43" s="90"/>
      <c r="I43" s="92">
        <f t="shared" si="1"/>
        <v>45383</v>
      </c>
      <c r="J43" s="93" t="s">
        <v>52</v>
      </c>
      <c r="K43" s="69">
        <v>45383</v>
      </c>
      <c r="L43" s="92">
        <f t="shared" si="2"/>
        <v>46477</v>
      </c>
      <c r="M43" s="94" t="s">
        <v>41</v>
      </c>
      <c r="N43" s="69">
        <v>46477</v>
      </c>
      <c r="O43" s="71"/>
      <c r="P43" s="72"/>
      <c r="Q43" s="72"/>
      <c r="R43" s="72"/>
      <c r="S43" s="72"/>
      <c r="T43" s="72"/>
      <c r="U43" s="72"/>
      <c r="V43" s="72"/>
      <c r="W43" s="73"/>
      <c r="X43" s="71"/>
      <c r="Y43" s="72"/>
      <c r="Z43" s="72"/>
      <c r="AA43" s="72"/>
      <c r="AB43" s="72"/>
      <c r="AC43" s="72"/>
      <c r="AD43" s="72"/>
      <c r="AE43" s="72"/>
      <c r="AF43" s="73"/>
      <c r="AG43" s="71"/>
      <c r="AH43" s="72"/>
      <c r="AI43" s="72"/>
      <c r="AJ43" s="72"/>
      <c r="AK43" s="72"/>
      <c r="AL43" s="72"/>
      <c r="AM43" s="72"/>
      <c r="AN43" s="72"/>
      <c r="AO43" s="73"/>
      <c r="AP43" s="74"/>
      <c r="AQ43" s="71"/>
      <c r="AR43" s="72"/>
      <c r="AS43" s="73"/>
      <c r="AT43" s="74"/>
      <c r="AU43" s="75"/>
      <c r="AV43" s="76"/>
      <c r="AW43" s="193"/>
      <c r="AX43" s="192"/>
      <c r="AY43" s="77"/>
      <c r="AZ43" s="78"/>
      <c r="BA43" s="193"/>
      <c r="BB43" s="192"/>
      <c r="BC43" s="79"/>
      <c r="BD43" s="80"/>
      <c r="BE43" s="192"/>
      <c r="BF43" s="193"/>
      <c r="BG43" s="81"/>
      <c r="BH43" s="97" t="str">
        <f>IF((F43="")*(G43=""),"",'⓪学校関係データ入力'!$C$13)</f>
        <v/>
      </c>
      <c r="BI43" s="98" t="str">
        <f>IF((F43="")*(G43=""),"",'⓪学校関係データ入力'!$D$13)</f>
        <v/>
      </c>
    </row>
    <row r="44" spans="1:61" ht="15">
      <c r="A44" s="104"/>
      <c r="B44" s="99" t="s">
        <v>130</v>
      </c>
      <c r="C44" s="260" t="str">
        <f t="shared" si="0"/>
        <v>（令和9年度入試用）</v>
      </c>
      <c r="D44" s="214">
        <v>35</v>
      </c>
      <c r="E44" s="70"/>
      <c r="F44" s="70"/>
      <c r="G44" s="70"/>
      <c r="H44" s="90"/>
      <c r="I44" s="92">
        <f t="shared" si="1"/>
        <v>45383</v>
      </c>
      <c r="J44" s="93" t="s">
        <v>52</v>
      </c>
      <c r="K44" s="69">
        <v>45383</v>
      </c>
      <c r="L44" s="92">
        <f t="shared" si="2"/>
        <v>46477</v>
      </c>
      <c r="M44" s="94" t="s">
        <v>41</v>
      </c>
      <c r="N44" s="69">
        <v>46477</v>
      </c>
      <c r="O44" s="71"/>
      <c r="P44" s="72"/>
      <c r="Q44" s="72"/>
      <c r="R44" s="72"/>
      <c r="S44" s="72"/>
      <c r="T44" s="72"/>
      <c r="U44" s="72"/>
      <c r="V44" s="72"/>
      <c r="W44" s="73"/>
      <c r="X44" s="71"/>
      <c r="Y44" s="72"/>
      <c r="Z44" s="72"/>
      <c r="AA44" s="72"/>
      <c r="AB44" s="72"/>
      <c r="AC44" s="72"/>
      <c r="AD44" s="72"/>
      <c r="AE44" s="72"/>
      <c r="AF44" s="73"/>
      <c r="AG44" s="71"/>
      <c r="AH44" s="72"/>
      <c r="AI44" s="72"/>
      <c r="AJ44" s="72"/>
      <c r="AK44" s="72"/>
      <c r="AL44" s="72"/>
      <c r="AM44" s="72"/>
      <c r="AN44" s="72"/>
      <c r="AO44" s="73"/>
      <c r="AP44" s="74"/>
      <c r="AQ44" s="71"/>
      <c r="AR44" s="72"/>
      <c r="AS44" s="73"/>
      <c r="AT44" s="74"/>
      <c r="AU44" s="75"/>
      <c r="AV44" s="76"/>
      <c r="AW44" s="193"/>
      <c r="AX44" s="192"/>
      <c r="AY44" s="77"/>
      <c r="AZ44" s="78"/>
      <c r="BA44" s="193"/>
      <c r="BB44" s="192"/>
      <c r="BC44" s="79"/>
      <c r="BD44" s="80"/>
      <c r="BE44" s="192"/>
      <c r="BF44" s="193"/>
      <c r="BG44" s="81"/>
      <c r="BH44" s="97" t="str">
        <f>IF((F44="")*(G44=""),"",'⓪学校関係データ入力'!$C$13)</f>
        <v/>
      </c>
      <c r="BI44" s="98" t="str">
        <f>IF((F44="")*(G44=""),"",'⓪学校関係データ入力'!$D$13)</f>
        <v/>
      </c>
    </row>
    <row r="45" spans="1:61" ht="15">
      <c r="A45" s="104"/>
      <c r="B45" s="99" t="s">
        <v>131</v>
      </c>
      <c r="C45" s="260" t="str">
        <f t="shared" si="0"/>
        <v>（令和9年度入試用）</v>
      </c>
      <c r="D45" s="214">
        <v>36</v>
      </c>
      <c r="E45" s="70"/>
      <c r="F45" s="70"/>
      <c r="G45" s="70"/>
      <c r="H45" s="90"/>
      <c r="I45" s="92">
        <f t="shared" si="1"/>
        <v>45383</v>
      </c>
      <c r="J45" s="93" t="s">
        <v>52</v>
      </c>
      <c r="K45" s="69">
        <v>45383</v>
      </c>
      <c r="L45" s="92">
        <f t="shared" si="2"/>
        <v>46477</v>
      </c>
      <c r="M45" s="94" t="s">
        <v>41</v>
      </c>
      <c r="N45" s="69">
        <v>46477</v>
      </c>
      <c r="O45" s="71"/>
      <c r="P45" s="72"/>
      <c r="Q45" s="72"/>
      <c r="R45" s="72"/>
      <c r="S45" s="72"/>
      <c r="T45" s="72"/>
      <c r="U45" s="72"/>
      <c r="V45" s="72"/>
      <c r="W45" s="73"/>
      <c r="X45" s="71"/>
      <c r="Y45" s="72"/>
      <c r="Z45" s="72"/>
      <c r="AA45" s="72"/>
      <c r="AB45" s="72"/>
      <c r="AC45" s="72"/>
      <c r="AD45" s="72"/>
      <c r="AE45" s="72"/>
      <c r="AF45" s="73"/>
      <c r="AG45" s="71"/>
      <c r="AH45" s="72"/>
      <c r="AI45" s="72"/>
      <c r="AJ45" s="72"/>
      <c r="AK45" s="72"/>
      <c r="AL45" s="72"/>
      <c r="AM45" s="72"/>
      <c r="AN45" s="72"/>
      <c r="AO45" s="73"/>
      <c r="AP45" s="74"/>
      <c r="AQ45" s="71"/>
      <c r="AR45" s="72"/>
      <c r="AS45" s="73"/>
      <c r="AT45" s="74"/>
      <c r="AU45" s="75"/>
      <c r="AV45" s="76"/>
      <c r="AW45" s="193"/>
      <c r="AX45" s="192"/>
      <c r="AY45" s="77"/>
      <c r="AZ45" s="78"/>
      <c r="BA45" s="193"/>
      <c r="BB45" s="192"/>
      <c r="BC45" s="79"/>
      <c r="BD45" s="80"/>
      <c r="BE45" s="192"/>
      <c r="BF45" s="193"/>
      <c r="BG45" s="81"/>
      <c r="BH45" s="97" t="str">
        <f>IF((F45="")*(G45=""),"",'⓪学校関係データ入力'!$C$13)</f>
        <v/>
      </c>
      <c r="BI45" s="98" t="str">
        <f>IF((F45="")*(G45=""),"",'⓪学校関係データ入力'!$D$13)</f>
        <v/>
      </c>
    </row>
    <row r="46" spans="1:61" ht="15">
      <c r="A46" s="104"/>
      <c r="B46" s="99" t="s">
        <v>132</v>
      </c>
      <c r="C46" s="260" t="str">
        <f t="shared" si="0"/>
        <v>（令和9年度入試用）</v>
      </c>
      <c r="D46" s="214">
        <v>37</v>
      </c>
      <c r="E46" s="70"/>
      <c r="F46" s="70"/>
      <c r="G46" s="70"/>
      <c r="H46" s="90"/>
      <c r="I46" s="92">
        <f t="shared" si="1"/>
        <v>45383</v>
      </c>
      <c r="J46" s="93" t="s">
        <v>52</v>
      </c>
      <c r="K46" s="69">
        <v>45383</v>
      </c>
      <c r="L46" s="92">
        <f t="shared" si="2"/>
        <v>46477</v>
      </c>
      <c r="M46" s="94" t="s">
        <v>41</v>
      </c>
      <c r="N46" s="69">
        <v>46477</v>
      </c>
      <c r="O46" s="71"/>
      <c r="P46" s="72"/>
      <c r="Q46" s="72"/>
      <c r="R46" s="72"/>
      <c r="S46" s="72"/>
      <c r="T46" s="72"/>
      <c r="U46" s="72"/>
      <c r="V46" s="72"/>
      <c r="W46" s="73"/>
      <c r="X46" s="71"/>
      <c r="Y46" s="72"/>
      <c r="Z46" s="72"/>
      <c r="AA46" s="72"/>
      <c r="AB46" s="72"/>
      <c r="AC46" s="72"/>
      <c r="AD46" s="72"/>
      <c r="AE46" s="72"/>
      <c r="AF46" s="73"/>
      <c r="AG46" s="71"/>
      <c r="AH46" s="72"/>
      <c r="AI46" s="72"/>
      <c r="AJ46" s="72"/>
      <c r="AK46" s="72"/>
      <c r="AL46" s="72"/>
      <c r="AM46" s="72"/>
      <c r="AN46" s="72"/>
      <c r="AO46" s="73"/>
      <c r="AP46" s="74"/>
      <c r="AQ46" s="71"/>
      <c r="AR46" s="72"/>
      <c r="AS46" s="73"/>
      <c r="AT46" s="74"/>
      <c r="AU46" s="75"/>
      <c r="AV46" s="76"/>
      <c r="AW46" s="193"/>
      <c r="AX46" s="192"/>
      <c r="AY46" s="77"/>
      <c r="AZ46" s="78"/>
      <c r="BA46" s="193"/>
      <c r="BB46" s="192"/>
      <c r="BC46" s="79"/>
      <c r="BD46" s="80"/>
      <c r="BE46" s="192"/>
      <c r="BF46" s="193"/>
      <c r="BG46" s="81"/>
      <c r="BH46" s="97" t="str">
        <f>IF((F46="")*(G46=""),"",'⓪学校関係データ入力'!$C$13)</f>
        <v/>
      </c>
      <c r="BI46" s="98" t="str">
        <f>IF((F46="")*(G46=""),"",'⓪学校関係データ入力'!$D$13)</f>
        <v/>
      </c>
    </row>
    <row r="47" spans="1:61" ht="15">
      <c r="A47" s="104"/>
      <c r="B47" s="99" t="s">
        <v>133</v>
      </c>
      <c r="C47" s="260" t="str">
        <f t="shared" si="0"/>
        <v>（令和9年度入試用）</v>
      </c>
      <c r="D47" s="214">
        <v>38</v>
      </c>
      <c r="E47" s="70"/>
      <c r="F47" s="70"/>
      <c r="G47" s="70"/>
      <c r="H47" s="90"/>
      <c r="I47" s="92">
        <f t="shared" si="1"/>
        <v>45383</v>
      </c>
      <c r="J47" s="93" t="s">
        <v>52</v>
      </c>
      <c r="K47" s="69">
        <v>45383</v>
      </c>
      <c r="L47" s="92">
        <f t="shared" si="2"/>
        <v>46477</v>
      </c>
      <c r="M47" s="94" t="s">
        <v>41</v>
      </c>
      <c r="N47" s="69">
        <v>46477</v>
      </c>
      <c r="O47" s="71"/>
      <c r="P47" s="72"/>
      <c r="Q47" s="72"/>
      <c r="R47" s="72"/>
      <c r="S47" s="72"/>
      <c r="T47" s="72"/>
      <c r="U47" s="72"/>
      <c r="V47" s="72"/>
      <c r="W47" s="73"/>
      <c r="X47" s="71"/>
      <c r="Y47" s="72"/>
      <c r="Z47" s="72"/>
      <c r="AA47" s="72"/>
      <c r="AB47" s="72"/>
      <c r="AC47" s="72"/>
      <c r="AD47" s="72"/>
      <c r="AE47" s="72"/>
      <c r="AF47" s="73"/>
      <c r="AG47" s="71"/>
      <c r="AH47" s="72"/>
      <c r="AI47" s="72"/>
      <c r="AJ47" s="72"/>
      <c r="AK47" s="72"/>
      <c r="AL47" s="72"/>
      <c r="AM47" s="72"/>
      <c r="AN47" s="72"/>
      <c r="AO47" s="73"/>
      <c r="AP47" s="74"/>
      <c r="AQ47" s="71"/>
      <c r="AR47" s="72"/>
      <c r="AS47" s="73"/>
      <c r="AT47" s="74"/>
      <c r="AU47" s="75"/>
      <c r="AV47" s="76"/>
      <c r="AW47" s="193"/>
      <c r="AX47" s="192"/>
      <c r="AY47" s="77"/>
      <c r="AZ47" s="78"/>
      <c r="BA47" s="193"/>
      <c r="BB47" s="192"/>
      <c r="BC47" s="79"/>
      <c r="BD47" s="80"/>
      <c r="BE47" s="192"/>
      <c r="BF47" s="193"/>
      <c r="BG47" s="81"/>
      <c r="BH47" s="97" t="str">
        <f>IF((F47="")*(G47=""),"",'⓪学校関係データ入力'!$C$13)</f>
        <v/>
      </c>
      <c r="BI47" s="98" t="str">
        <f>IF((F47="")*(G47=""),"",'⓪学校関係データ入力'!$D$13)</f>
        <v/>
      </c>
    </row>
    <row r="48" spans="1:61" ht="15">
      <c r="A48" s="104"/>
      <c r="B48" s="99" t="s">
        <v>134</v>
      </c>
      <c r="C48" s="260" t="str">
        <f t="shared" si="0"/>
        <v>（令和9年度入試用）</v>
      </c>
      <c r="D48" s="214">
        <v>39</v>
      </c>
      <c r="E48" s="70"/>
      <c r="F48" s="70"/>
      <c r="G48" s="70"/>
      <c r="H48" s="90"/>
      <c r="I48" s="92">
        <f t="shared" si="1"/>
        <v>45383</v>
      </c>
      <c r="J48" s="93" t="s">
        <v>52</v>
      </c>
      <c r="K48" s="69">
        <v>45383</v>
      </c>
      <c r="L48" s="92">
        <f t="shared" si="2"/>
        <v>46477</v>
      </c>
      <c r="M48" s="94" t="s">
        <v>41</v>
      </c>
      <c r="N48" s="69">
        <v>46477</v>
      </c>
      <c r="O48" s="71"/>
      <c r="P48" s="72"/>
      <c r="Q48" s="72"/>
      <c r="R48" s="72"/>
      <c r="S48" s="72"/>
      <c r="T48" s="72"/>
      <c r="U48" s="72"/>
      <c r="V48" s="72"/>
      <c r="W48" s="73"/>
      <c r="X48" s="71"/>
      <c r="Y48" s="72"/>
      <c r="Z48" s="72"/>
      <c r="AA48" s="72"/>
      <c r="AB48" s="72"/>
      <c r="AC48" s="72"/>
      <c r="AD48" s="72"/>
      <c r="AE48" s="72"/>
      <c r="AF48" s="73"/>
      <c r="AG48" s="71"/>
      <c r="AH48" s="72"/>
      <c r="AI48" s="72"/>
      <c r="AJ48" s="72"/>
      <c r="AK48" s="72"/>
      <c r="AL48" s="72"/>
      <c r="AM48" s="72"/>
      <c r="AN48" s="72"/>
      <c r="AO48" s="73"/>
      <c r="AP48" s="74"/>
      <c r="AQ48" s="71"/>
      <c r="AR48" s="72"/>
      <c r="AS48" s="73"/>
      <c r="AT48" s="74"/>
      <c r="AU48" s="75"/>
      <c r="AV48" s="76"/>
      <c r="AW48" s="193"/>
      <c r="AX48" s="192"/>
      <c r="AY48" s="77"/>
      <c r="AZ48" s="78"/>
      <c r="BA48" s="193"/>
      <c r="BB48" s="192"/>
      <c r="BC48" s="79"/>
      <c r="BD48" s="80"/>
      <c r="BE48" s="192"/>
      <c r="BF48" s="193"/>
      <c r="BG48" s="81"/>
      <c r="BH48" s="97" t="str">
        <f>IF((F48="")*(G48=""),"",'⓪学校関係データ入力'!$C$13)</f>
        <v/>
      </c>
      <c r="BI48" s="98" t="str">
        <f>IF((F48="")*(G48=""),"",'⓪学校関係データ入力'!$D$13)</f>
        <v/>
      </c>
    </row>
    <row r="49" spans="1:61" ht="15">
      <c r="A49" s="104"/>
      <c r="B49" s="99" t="s">
        <v>135</v>
      </c>
      <c r="C49" s="260" t="str">
        <f t="shared" si="0"/>
        <v>（令和9年度入試用）</v>
      </c>
      <c r="D49" s="214">
        <v>40</v>
      </c>
      <c r="E49" s="70"/>
      <c r="F49" s="70"/>
      <c r="G49" s="70"/>
      <c r="H49" s="90"/>
      <c r="I49" s="92">
        <f t="shared" si="1"/>
        <v>45383</v>
      </c>
      <c r="J49" s="93" t="s">
        <v>52</v>
      </c>
      <c r="K49" s="69">
        <v>45383</v>
      </c>
      <c r="L49" s="92">
        <f t="shared" si="2"/>
        <v>46477</v>
      </c>
      <c r="M49" s="94" t="s">
        <v>41</v>
      </c>
      <c r="N49" s="69">
        <v>46477</v>
      </c>
      <c r="O49" s="71"/>
      <c r="P49" s="72"/>
      <c r="Q49" s="72"/>
      <c r="R49" s="72"/>
      <c r="S49" s="72"/>
      <c r="T49" s="72"/>
      <c r="U49" s="72"/>
      <c r="V49" s="72"/>
      <c r="W49" s="73"/>
      <c r="X49" s="71"/>
      <c r="Y49" s="72"/>
      <c r="Z49" s="72"/>
      <c r="AA49" s="72"/>
      <c r="AB49" s="72"/>
      <c r="AC49" s="72"/>
      <c r="AD49" s="72"/>
      <c r="AE49" s="72"/>
      <c r="AF49" s="73"/>
      <c r="AG49" s="71"/>
      <c r="AH49" s="72"/>
      <c r="AI49" s="72"/>
      <c r="AJ49" s="72"/>
      <c r="AK49" s="72"/>
      <c r="AL49" s="72"/>
      <c r="AM49" s="72"/>
      <c r="AN49" s="72"/>
      <c r="AO49" s="73"/>
      <c r="AP49" s="74"/>
      <c r="AQ49" s="71"/>
      <c r="AR49" s="72"/>
      <c r="AS49" s="73"/>
      <c r="AT49" s="74"/>
      <c r="AU49" s="75"/>
      <c r="AV49" s="76"/>
      <c r="AW49" s="193"/>
      <c r="AX49" s="192"/>
      <c r="AY49" s="77"/>
      <c r="AZ49" s="78"/>
      <c r="BA49" s="193"/>
      <c r="BB49" s="192"/>
      <c r="BC49" s="79"/>
      <c r="BD49" s="80"/>
      <c r="BE49" s="192"/>
      <c r="BF49" s="193"/>
      <c r="BG49" s="81"/>
      <c r="BH49" s="97" t="str">
        <f>IF((F49="")*(G49=""),"",'⓪学校関係データ入力'!$C$13)</f>
        <v/>
      </c>
      <c r="BI49" s="98" t="str">
        <f>IF((F49="")*(G49=""),"",'⓪学校関係データ入力'!$D$13)</f>
        <v/>
      </c>
    </row>
    <row r="50" spans="1:61" ht="15">
      <c r="A50" s="104"/>
      <c r="B50" s="99" t="s">
        <v>136</v>
      </c>
      <c r="C50" s="260" t="str">
        <f t="shared" si="0"/>
        <v>（令和9年度入試用）</v>
      </c>
      <c r="D50" s="214">
        <v>41</v>
      </c>
      <c r="E50" s="70"/>
      <c r="F50" s="70"/>
      <c r="G50" s="70"/>
      <c r="H50" s="90"/>
      <c r="I50" s="92">
        <f t="shared" si="1"/>
        <v>45383</v>
      </c>
      <c r="J50" s="93" t="s">
        <v>52</v>
      </c>
      <c r="K50" s="69">
        <v>45383</v>
      </c>
      <c r="L50" s="92">
        <f t="shared" si="2"/>
        <v>46477</v>
      </c>
      <c r="M50" s="94" t="s">
        <v>41</v>
      </c>
      <c r="N50" s="69">
        <v>46477</v>
      </c>
      <c r="O50" s="71"/>
      <c r="P50" s="72"/>
      <c r="Q50" s="72"/>
      <c r="R50" s="72"/>
      <c r="S50" s="72"/>
      <c r="T50" s="72"/>
      <c r="U50" s="72"/>
      <c r="V50" s="72"/>
      <c r="W50" s="73"/>
      <c r="X50" s="71"/>
      <c r="Y50" s="72"/>
      <c r="Z50" s="72"/>
      <c r="AA50" s="72"/>
      <c r="AB50" s="72"/>
      <c r="AC50" s="72"/>
      <c r="AD50" s="72"/>
      <c r="AE50" s="72"/>
      <c r="AF50" s="73"/>
      <c r="AG50" s="71"/>
      <c r="AH50" s="72"/>
      <c r="AI50" s="72"/>
      <c r="AJ50" s="72"/>
      <c r="AK50" s="72"/>
      <c r="AL50" s="72"/>
      <c r="AM50" s="72"/>
      <c r="AN50" s="72"/>
      <c r="AO50" s="73"/>
      <c r="AP50" s="74"/>
      <c r="AQ50" s="71"/>
      <c r="AR50" s="72"/>
      <c r="AS50" s="73"/>
      <c r="AT50" s="74"/>
      <c r="AU50" s="75"/>
      <c r="AV50" s="76"/>
      <c r="AW50" s="193"/>
      <c r="AX50" s="192"/>
      <c r="AY50" s="77"/>
      <c r="AZ50" s="78"/>
      <c r="BA50" s="193"/>
      <c r="BB50" s="192"/>
      <c r="BC50" s="79"/>
      <c r="BD50" s="80"/>
      <c r="BE50" s="192"/>
      <c r="BF50" s="193"/>
      <c r="BG50" s="81"/>
      <c r="BH50" s="97" t="str">
        <f>IF((F50="")*(G50=""),"",'⓪学校関係データ入力'!$C$13)</f>
        <v/>
      </c>
      <c r="BI50" s="98" t="str">
        <f>IF((F50="")*(G50=""),"",'⓪学校関係データ入力'!$D$13)</f>
        <v/>
      </c>
    </row>
    <row r="51" spans="1:61" ht="15">
      <c r="A51" s="104"/>
      <c r="B51" s="99" t="s">
        <v>137</v>
      </c>
      <c r="C51" s="260" t="str">
        <f t="shared" si="0"/>
        <v>（令和9年度入試用）</v>
      </c>
      <c r="D51" s="214">
        <v>42</v>
      </c>
      <c r="E51" s="70"/>
      <c r="F51" s="70"/>
      <c r="G51" s="70"/>
      <c r="H51" s="90"/>
      <c r="I51" s="92">
        <f t="shared" si="1"/>
        <v>45383</v>
      </c>
      <c r="J51" s="93" t="s">
        <v>52</v>
      </c>
      <c r="K51" s="69">
        <v>45383</v>
      </c>
      <c r="L51" s="92">
        <f t="shared" si="2"/>
        <v>46477</v>
      </c>
      <c r="M51" s="94" t="s">
        <v>41</v>
      </c>
      <c r="N51" s="69">
        <v>46477</v>
      </c>
      <c r="O51" s="71"/>
      <c r="P51" s="72"/>
      <c r="Q51" s="72"/>
      <c r="R51" s="72"/>
      <c r="S51" s="72"/>
      <c r="T51" s="72"/>
      <c r="U51" s="72"/>
      <c r="V51" s="72"/>
      <c r="W51" s="73"/>
      <c r="X51" s="71"/>
      <c r="Y51" s="72"/>
      <c r="Z51" s="72"/>
      <c r="AA51" s="72"/>
      <c r="AB51" s="72"/>
      <c r="AC51" s="72"/>
      <c r="AD51" s="72"/>
      <c r="AE51" s="72"/>
      <c r="AF51" s="73"/>
      <c r="AG51" s="71"/>
      <c r="AH51" s="72"/>
      <c r="AI51" s="72"/>
      <c r="AJ51" s="72"/>
      <c r="AK51" s="72"/>
      <c r="AL51" s="72"/>
      <c r="AM51" s="72"/>
      <c r="AN51" s="72"/>
      <c r="AO51" s="73"/>
      <c r="AP51" s="74"/>
      <c r="AQ51" s="71"/>
      <c r="AR51" s="72"/>
      <c r="AS51" s="73"/>
      <c r="AT51" s="74"/>
      <c r="AU51" s="75"/>
      <c r="AV51" s="76"/>
      <c r="AW51" s="193"/>
      <c r="AX51" s="192"/>
      <c r="AY51" s="77"/>
      <c r="AZ51" s="78"/>
      <c r="BA51" s="193"/>
      <c r="BB51" s="192"/>
      <c r="BC51" s="79"/>
      <c r="BD51" s="80"/>
      <c r="BE51" s="192"/>
      <c r="BF51" s="193"/>
      <c r="BG51" s="81"/>
      <c r="BH51" s="97" t="str">
        <f>IF((F51="")*(G51=""),"",'⓪学校関係データ入力'!$C$13)</f>
        <v/>
      </c>
      <c r="BI51" s="98" t="str">
        <f>IF((F51="")*(G51=""),"",'⓪学校関係データ入力'!$D$13)</f>
        <v/>
      </c>
    </row>
    <row r="52" spans="1:61" ht="15">
      <c r="A52" s="104"/>
      <c r="B52" s="99" t="s">
        <v>138</v>
      </c>
      <c r="C52" s="260" t="str">
        <f t="shared" si="0"/>
        <v>（令和9年度入試用）</v>
      </c>
      <c r="D52" s="214">
        <v>43</v>
      </c>
      <c r="E52" s="70"/>
      <c r="F52" s="70"/>
      <c r="G52" s="70"/>
      <c r="H52" s="90"/>
      <c r="I52" s="92">
        <f t="shared" si="1"/>
        <v>45383</v>
      </c>
      <c r="J52" s="93" t="s">
        <v>52</v>
      </c>
      <c r="K52" s="69">
        <v>45383</v>
      </c>
      <c r="L52" s="92">
        <f t="shared" si="2"/>
        <v>46477</v>
      </c>
      <c r="M52" s="94" t="s">
        <v>41</v>
      </c>
      <c r="N52" s="69">
        <v>46477</v>
      </c>
      <c r="O52" s="71"/>
      <c r="P52" s="72"/>
      <c r="Q52" s="72"/>
      <c r="R52" s="72"/>
      <c r="S52" s="72"/>
      <c r="T52" s="72"/>
      <c r="U52" s="72"/>
      <c r="V52" s="72"/>
      <c r="W52" s="73"/>
      <c r="X52" s="71"/>
      <c r="Y52" s="72"/>
      <c r="Z52" s="72"/>
      <c r="AA52" s="72"/>
      <c r="AB52" s="72"/>
      <c r="AC52" s="72"/>
      <c r="AD52" s="72"/>
      <c r="AE52" s="72"/>
      <c r="AF52" s="73"/>
      <c r="AG52" s="71"/>
      <c r="AH52" s="72"/>
      <c r="AI52" s="72"/>
      <c r="AJ52" s="72"/>
      <c r="AK52" s="72"/>
      <c r="AL52" s="72"/>
      <c r="AM52" s="72"/>
      <c r="AN52" s="72"/>
      <c r="AO52" s="73"/>
      <c r="AP52" s="74"/>
      <c r="AQ52" s="71"/>
      <c r="AR52" s="72"/>
      <c r="AS52" s="73"/>
      <c r="AT52" s="74"/>
      <c r="AU52" s="75"/>
      <c r="AV52" s="76"/>
      <c r="AW52" s="193"/>
      <c r="AX52" s="192"/>
      <c r="AY52" s="77"/>
      <c r="AZ52" s="78"/>
      <c r="BA52" s="193"/>
      <c r="BB52" s="192"/>
      <c r="BC52" s="79"/>
      <c r="BD52" s="80"/>
      <c r="BE52" s="192"/>
      <c r="BF52" s="193"/>
      <c r="BG52" s="81"/>
      <c r="BH52" s="97" t="str">
        <f>IF((F52="")*(G52=""),"",'⓪学校関係データ入力'!$C$13)</f>
        <v/>
      </c>
      <c r="BI52" s="98" t="str">
        <f>IF((F52="")*(G52=""),"",'⓪学校関係データ入力'!$D$13)</f>
        <v/>
      </c>
    </row>
    <row r="53" spans="1:61" ht="15">
      <c r="A53" s="104"/>
      <c r="B53" s="99" t="s">
        <v>139</v>
      </c>
      <c r="C53" s="260" t="str">
        <f t="shared" si="0"/>
        <v>（令和9年度入試用）</v>
      </c>
      <c r="D53" s="214">
        <v>44</v>
      </c>
      <c r="E53" s="70"/>
      <c r="F53" s="70"/>
      <c r="G53" s="70"/>
      <c r="H53" s="90"/>
      <c r="I53" s="92">
        <f t="shared" si="1"/>
        <v>45383</v>
      </c>
      <c r="J53" s="93" t="s">
        <v>52</v>
      </c>
      <c r="K53" s="69">
        <v>45383</v>
      </c>
      <c r="L53" s="92">
        <f t="shared" si="2"/>
        <v>46477</v>
      </c>
      <c r="M53" s="94" t="s">
        <v>41</v>
      </c>
      <c r="N53" s="69">
        <v>46477</v>
      </c>
      <c r="O53" s="71"/>
      <c r="P53" s="72"/>
      <c r="Q53" s="72"/>
      <c r="R53" s="72"/>
      <c r="S53" s="72"/>
      <c r="T53" s="72"/>
      <c r="U53" s="72"/>
      <c r="V53" s="72"/>
      <c r="W53" s="73"/>
      <c r="X53" s="71"/>
      <c r="Y53" s="72"/>
      <c r="Z53" s="72"/>
      <c r="AA53" s="72"/>
      <c r="AB53" s="72"/>
      <c r="AC53" s="72"/>
      <c r="AD53" s="72"/>
      <c r="AE53" s="72"/>
      <c r="AF53" s="73"/>
      <c r="AG53" s="71"/>
      <c r="AH53" s="72"/>
      <c r="AI53" s="72"/>
      <c r="AJ53" s="72"/>
      <c r="AK53" s="72"/>
      <c r="AL53" s="72"/>
      <c r="AM53" s="72"/>
      <c r="AN53" s="72"/>
      <c r="AO53" s="73"/>
      <c r="AP53" s="74"/>
      <c r="AQ53" s="71"/>
      <c r="AR53" s="72"/>
      <c r="AS53" s="73"/>
      <c r="AT53" s="74"/>
      <c r="AU53" s="75"/>
      <c r="AV53" s="76"/>
      <c r="AW53" s="193"/>
      <c r="AX53" s="192"/>
      <c r="AY53" s="77"/>
      <c r="AZ53" s="78"/>
      <c r="BA53" s="193"/>
      <c r="BB53" s="192"/>
      <c r="BC53" s="79"/>
      <c r="BD53" s="80"/>
      <c r="BE53" s="192"/>
      <c r="BF53" s="193"/>
      <c r="BG53" s="81"/>
      <c r="BH53" s="97" t="str">
        <f>IF((F53="")*(G53=""),"",'⓪学校関係データ入力'!$C$13)</f>
        <v/>
      </c>
      <c r="BI53" s="98" t="str">
        <f>IF((F53="")*(G53=""),"",'⓪学校関係データ入力'!$D$13)</f>
        <v/>
      </c>
    </row>
    <row r="54" spans="1:61" ht="15">
      <c r="A54" s="104"/>
      <c r="B54" s="99" t="s">
        <v>140</v>
      </c>
      <c r="C54" s="260" t="str">
        <f t="shared" si="0"/>
        <v>（令和9年度入試用）</v>
      </c>
      <c r="D54" s="214">
        <v>45</v>
      </c>
      <c r="E54" s="70"/>
      <c r="F54" s="70"/>
      <c r="G54" s="70"/>
      <c r="H54" s="90"/>
      <c r="I54" s="92">
        <f t="shared" si="1"/>
        <v>45383</v>
      </c>
      <c r="J54" s="93" t="s">
        <v>52</v>
      </c>
      <c r="K54" s="69">
        <v>45383</v>
      </c>
      <c r="L54" s="92">
        <f t="shared" si="2"/>
        <v>46477</v>
      </c>
      <c r="M54" s="94" t="s">
        <v>41</v>
      </c>
      <c r="N54" s="69">
        <v>46477</v>
      </c>
      <c r="O54" s="71"/>
      <c r="P54" s="72"/>
      <c r="Q54" s="72"/>
      <c r="R54" s="72"/>
      <c r="S54" s="72"/>
      <c r="T54" s="72"/>
      <c r="U54" s="72"/>
      <c r="V54" s="72"/>
      <c r="W54" s="73"/>
      <c r="X54" s="71"/>
      <c r="Y54" s="72"/>
      <c r="Z54" s="72"/>
      <c r="AA54" s="72"/>
      <c r="AB54" s="72"/>
      <c r="AC54" s="72"/>
      <c r="AD54" s="72"/>
      <c r="AE54" s="72"/>
      <c r="AF54" s="73"/>
      <c r="AG54" s="71"/>
      <c r="AH54" s="72"/>
      <c r="AI54" s="72"/>
      <c r="AJ54" s="72"/>
      <c r="AK54" s="72"/>
      <c r="AL54" s="72"/>
      <c r="AM54" s="72"/>
      <c r="AN54" s="72"/>
      <c r="AO54" s="73"/>
      <c r="AP54" s="74"/>
      <c r="AQ54" s="71"/>
      <c r="AR54" s="72"/>
      <c r="AS54" s="73"/>
      <c r="AT54" s="74"/>
      <c r="AU54" s="75"/>
      <c r="AV54" s="76"/>
      <c r="AW54" s="193"/>
      <c r="AX54" s="192"/>
      <c r="AY54" s="77"/>
      <c r="AZ54" s="78"/>
      <c r="BA54" s="193"/>
      <c r="BB54" s="192"/>
      <c r="BC54" s="79"/>
      <c r="BD54" s="80"/>
      <c r="BE54" s="192"/>
      <c r="BF54" s="193"/>
      <c r="BG54" s="81"/>
      <c r="BH54" s="97" t="str">
        <f>IF((F54="")*(G54=""),"",'⓪学校関係データ入力'!$C$13)</f>
        <v/>
      </c>
      <c r="BI54" s="98" t="str">
        <f>IF((F54="")*(G54=""),"",'⓪学校関係データ入力'!$D$13)</f>
        <v/>
      </c>
    </row>
    <row r="55" spans="1:61">
      <c r="B55" s="117"/>
      <c r="C55" s="26"/>
    </row>
    <row r="56" spans="1:61">
      <c r="B56" s="117"/>
      <c r="C56" s="26"/>
    </row>
    <row r="57" spans="1:61">
      <c r="B57" s="26"/>
      <c r="C57" s="26"/>
    </row>
    <row r="58" spans="1:61">
      <c r="B58" s="26"/>
      <c r="C58" s="26"/>
    </row>
    <row r="59" spans="1:61">
      <c r="B59" s="26"/>
      <c r="C59" s="26"/>
    </row>
    <row r="60" spans="1:61">
      <c r="B60" s="26"/>
      <c r="C60" s="26"/>
    </row>
    <row r="61" spans="1:61">
      <c r="B61" s="26"/>
      <c r="C61" s="26"/>
    </row>
    <row r="62" spans="1:61">
      <c r="B62" s="26"/>
      <c r="C62" s="26"/>
    </row>
    <row r="63" spans="1:61">
      <c r="B63" s="26"/>
      <c r="C63" s="26"/>
    </row>
    <row r="64" spans="1:61">
      <c r="B64" s="26"/>
      <c r="C64" s="26"/>
    </row>
    <row r="65" spans="2:3">
      <c r="B65" s="26"/>
      <c r="C65" s="26"/>
    </row>
    <row r="66" spans="2:3">
      <c r="B66" s="26"/>
      <c r="C66" s="26"/>
    </row>
    <row r="67" spans="2:3">
      <c r="B67" s="26"/>
      <c r="C67" s="26"/>
    </row>
    <row r="68" spans="2:3">
      <c r="B68" s="26"/>
      <c r="C68" s="26"/>
    </row>
    <row r="69" spans="2:3">
      <c r="B69" s="26"/>
      <c r="C69" s="26"/>
    </row>
    <row r="70" spans="2:3">
      <c r="B70" s="26"/>
      <c r="C70" s="26"/>
    </row>
    <row r="71" spans="2:3">
      <c r="B71" s="26"/>
      <c r="C71" s="26"/>
    </row>
    <row r="72" spans="2:3">
      <c r="B72" s="26"/>
      <c r="C72" s="26"/>
    </row>
    <row r="73" spans="2:3">
      <c r="B73" s="26"/>
      <c r="C73" s="26"/>
    </row>
    <row r="74" spans="2:3">
      <c r="B74" s="26"/>
      <c r="C74" s="26"/>
    </row>
    <row r="75" spans="2:3">
      <c r="B75" s="26"/>
      <c r="C75" s="26"/>
    </row>
    <row r="76" spans="2:3">
      <c r="B76" s="26"/>
      <c r="C76" s="26"/>
    </row>
    <row r="77" spans="2:3">
      <c r="B77" s="26"/>
      <c r="C77" s="26"/>
    </row>
    <row r="78" spans="2:3">
      <c r="B78" s="26"/>
      <c r="C78" s="26"/>
    </row>
    <row r="79" spans="2:3">
      <c r="B79" s="26"/>
      <c r="C79" s="26"/>
    </row>
    <row r="80" spans="2:3">
      <c r="B80" s="26"/>
      <c r="C80" s="26"/>
    </row>
    <row r="81" spans="2:3">
      <c r="B81" s="26"/>
      <c r="C81" s="26"/>
    </row>
    <row r="82" spans="2:3">
      <c r="B82" s="26"/>
      <c r="C82" s="26"/>
    </row>
    <row r="83" spans="2:3">
      <c r="B83" s="26"/>
      <c r="C83" s="26"/>
    </row>
    <row r="84" spans="2:3">
      <c r="B84" s="26"/>
      <c r="C84" s="26"/>
    </row>
    <row r="85" spans="2:3">
      <c r="B85" s="26"/>
      <c r="C85" s="26"/>
    </row>
    <row r="86" spans="2:3">
      <c r="B86" s="26"/>
      <c r="C86" s="26"/>
    </row>
    <row r="87" spans="2:3">
      <c r="B87" s="26"/>
      <c r="C87" s="26"/>
    </row>
    <row r="88" spans="2:3">
      <c r="B88" s="26"/>
      <c r="C88" s="26"/>
    </row>
    <row r="89" spans="2:3">
      <c r="B89" s="26"/>
      <c r="C89" s="26"/>
    </row>
    <row r="90" spans="2:3">
      <c r="B90" s="26"/>
      <c r="C90" s="26"/>
    </row>
    <row r="91" spans="2:3">
      <c r="B91" s="26"/>
      <c r="C91" s="26"/>
    </row>
    <row r="92" spans="2:3">
      <c r="B92" s="26"/>
      <c r="C92" s="26"/>
    </row>
    <row r="93" spans="2:3">
      <c r="B93" s="26"/>
      <c r="C93" s="26"/>
    </row>
    <row r="94" spans="2:3">
      <c r="B94" s="26"/>
      <c r="C94" s="26"/>
    </row>
    <row r="95" spans="2:3">
      <c r="B95" s="26"/>
      <c r="C95" s="26"/>
    </row>
    <row r="96" spans="2:3">
      <c r="B96" s="26"/>
      <c r="C96" s="26"/>
    </row>
    <row r="97" spans="2:3">
      <c r="B97" s="26"/>
      <c r="C97" s="26"/>
    </row>
    <row r="98" spans="2:3">
      <c r="B98" s="26"/>
      <c r="C98" s="26"/>
    </row>
    <row r="99" spans="2:3">
      <c r="B99" s="26"/>
      <c r="C99" s="26"/>
    </row>
    <row r="100" spans="2:3">
      <c r="B100" s="26"/>
      <c r="C100" s="26"/>
    </row>
    <row r="101" spans="2:3">
      <c r="B101" s="26"/>
      <c r="C101" s="26"/>
    </row>
    <row r="102" spans="2:3">
      <c r="B102" s="26"/>
      <c r="C102" s="26"/>
    </row>
    <row r="103" spans="2:3">
      <c r="B103" s="26"/>
      <c r="C103" s="26"/>
    </row>
    <row r="104" spans="2:3">
      <c r="B104" s="26"/>
      <c r="C104" s="26"/>
    </row>
    <row r="105" spans="2:3">
      <c r="B105" s="26"/>
      <c r="C105" s="26"/>
    </row>
    <row r="106" spans="2:3">
      <c r="B106" s="26"/>
      <c r="C106" s="26"/>
    </row>
    <row r="107" spans="2:3">
      <c r="B107" s="26"/>
      <c r="C107" s="26"/>
    </row>
    <row r="108" spans="2:3">
      <c r="B108" s="26"/>
      <c r="C108" s="26"/>
    </row>
    <row r="109" spans="2:3">
      <c r="B109" s="26"/>
      <c r="C109" s="26"/>
    </row>
    <row r="110" spans="2:3">
      <c r="B110" s="26"/>
      <c r="C110" s="26"/>
    </row>
    <row r="111" spans="2:3">
      <c r="B111" s="26"/>
      <c r="C111" s="26"/>
    </row>
    <row r="112" spans="2:3">
      <c r="B112" s="26"/>
      <c r="C112" s="26"/>
    </row>
    <row r="113" spans="2:3">
      <c r="B113" s="26"/>
      <c r="C113" s="26"/>
    </row>
    <row r="114" spans="2:3">
      <c r="B114" s="26"/>
      <c r="C114" s="26"/>
    </row>
    <row r="115" spans="2:3">
      <c r="B115" s="26"/>
      <c r="C115" s="26"/>
    </row>
    <row r="116" spans="2:3">
      <c r="B116" s="26"/>
      <c r="C116" s="26"/>
    </row>
    <row r="117" spans="2:3">
      <c r="B117" s="26"/>
      <c r="C117" s="26"/>
    </row>
    <row r="118" spans="2:3">
      <c r="B118" s="26"/>
      <c r="C118" s="26"/>
    </row>
    <row r="119" spans="2:3">
      <c r="B119" s="26"/>
      <c r="C119" s="26"/>
    </row>
    <row r="120" spans="2:3">
      <c r="B120" s="26"/>
      <c r="C120" s="26"/>
    </row>
    <row r="121" spans="2:3">
      <c r="B121" s="26"/>
      <c r="C121" s="26"/>
    </row>
    <row r="122" spans="2:3">
      <c r="B122" s="26"/>
      <c r="C122" s="26"/>
    </row>
    <row r="123" spans="2:3">
      <c r="B123" s="26"/>
      <c r="C123" s="26"/>
    </row>
    <row r="124" spans="2:3">
      <c r="B124" s="26"/>
      <c r="C124" s="26"/>
    </row>
    <row r="125" spans="2:3">
      <c r="B125" s="26"/>
      <c r="C125" s="26"/>
    </row>
    <row r="126" spans="2:3">
      <c r="B126" s="26"/>
      <c r="C126" s="26"/>
    </row>
    <row r="127" spans="2:3">
      <c r="B127" s="26"/>
      <c r="C127" s="26"/>
    </row>
    <row r="128" spans="2:3">
      <c r="B128" s="26"/>
      <c r="C128" s="26"/>
    </row>
    <row r="129" spans="2:3">
      <c r="B129" s="26"/>
      <c r="C129" s="26"/>
    </row>
    <row r="130" spans="2:3">
      <c r="B130" s="26"/>
      <c r="C130" s="26"/>
    </row>
    <row r="131" spans="2:3">
      <c r="B131" s="26"/>
      <c r="C131" s="26"/>
    </row>
    <row r="132" spans="2:3">
      <c r="B132" s="26"/>
      <c r="C132" s="26"/>
    </row>
    <row r="133" spans="2:3">
      <c r="B133" s="26"/>
      <c r="C133" s="26"/>
    </row>
    <row r="134" spans="2:3">
      <c r="B134" s="26"/>
      <c r="C134" s="26"/>
    </row>
    <row r="135" spans="2:3">
      <c r="B135" s="26"/>
      <c r="C135" s="26"/>
    </row>
    <row r="136" spans="2:3">
      <c r="B136" s="26"/>
      <c r="C136" s="26"/>
    </row>
    <row r="137" spans="2:3">
      <c r="B137" s="26"/>
      <c r="C137" s="26"/>
    </row>
    <row r="138" spans="2:3">
      <c r="B138" s="26"/>
      <c r="C138" s="26"/>
    </row>
    <row r="139" spans="2:3">
      <c r="B139" s="26"/>
      <c r="C139" s="26"/>
    </row>
    <row r="140" spans="2:3">
      <c r="B140" s="26"/>
      <c r="C140" s="26"/>
    </row>
    <row r="141" spans="2:3">
      <c r="B141" s="26"/>
      <c r="C141" s="26"/>
    </row>
    <row r="142" spans="2:3">
      <c r="B142" s="26"/>
      <c r="C142" s="26"/>
    </row>
    <row r="143" spans="2:3">
      <c r="B143" s="26"/>
      <c r="C143" s="26"/>
    </row>
    <row r="144" spans="2:3">
      <c r="B144" s="26"/>
      <c r="C144" s="26"/>
    </row>
    <row r="145" spans="2:3">
      <c r="B145" s="26"/>
      <c r="C145" s="26"/>
    </row>
    <row r="146" spans="2:3">
      <c r="B146" s="26"/>
      <c r="C146" s="26"/>
    </row>
    <row r="147" spans="2:3">
      <c r="B147" s="26"/>
      <c r="C147" s="26"/>
    </row>
    <row r="148" spans="2:3">
      <c r="B148" s="26"/>
      <c r="C148" s="26"/>
    </row>
    <row r="149" spans="2:3">
      <c r="B149" s="26"/>
      <c r="C149" s="26"/>
    </row>
    <row r="150" spans="2:3">
      <c r="B150" s="26"/>
      <c r="C150" s="26"/>
    </row>
    <row r="151" spans="2:3">
      <c r="B151" s="26"/>
      <c r="C151" s="26"/>
    </row>
    <row r="152" spans="2:3">
      <c r="B152" s="26"/>
      <c r="C152" s="26"/>
    </row>
    <row r="153" spans="2:3">
      <c r="B153" s="26"/>
      <c r="C153" s="26"/>
    </row>
    <row r="154" spans="2:3">
      <c r="B154" s="26"/>
      <c r="C154" s="26"/>
    </row>
    <row r="155" spans="2:3">
      <c r="B155" s="26"/>
      <c r="C155" s="26"/>
    </row>
    <row r="156" spans="2:3">
      <c r="B156" s="26"/>
      <c r="C156" s="26"/>
    </row>
    <row r="157" spans="2:3">
      <c r="B157" s="26"/>
      <c r="C157" s="26"/>
    </row>
    <row r="158" spans="2:3">
      <c r="B158" s="26"/>
      <c r="C158" s="26"/>
    </row>
    <row r="159" spans="2:3">
      <c r="B159" s="26"/>
      <c r="C159" s="26"/>
    </row>
    <row r="160" spans="2:3">
      <c r="B160" s="26"/>
      <c r="C160" s="26"/>
    </row>
    <row r="161" spans="2:3">
      <c r="B161" s="26"/>
      <c r="C161" s="26"/>
    </row>
    <row r="162" spans="2:3">
      <c r="B162" s="26"/>
      <c r="C162" s="26"/>
    </row>
    <row r="163" spans="2:3">
      <c r="B163" s="26"/>
      <c r="C163" s="26"/>
    </row>
    <row r="164" spans="2:3">
      <c r="B164" s="26"/>
      <c r="C164" s="26"/>
    </row>
    <row r="165" spans="2:3">
      <c r="B165" s="26"/>
      <c r="C165" s="26"/>
    </row>
    <row r="166" spans="2:3">
      <c r="B166" s="26"/>
      <c r="C166" s="26"/>
    </row>
    <row r="167" spans="2:3">
      <c r="B167" s="26"/>
      <c r="C167" s="26"/>
    </row>
    <row r="168" spans="2:3">
      <c r="B168" s="26"/>
      <c r="C168" s="26"/>
    </row>
    <row r="169" spans="2:3">
      <c r="B169" s="26"/>
      <c r="C169" s="26"/>
    </row>
    <row r="170" spans="2:3">
      <c r="B170" s="26"/>
      <c r="C170" s="26"/>
    </row>
    <row r="171" spans="2:3">
      <c r="B171" s="26"/>
      <c r="C171" s="26"/>
    </row>
    <row r="172" spans="2:3">
      <c r="B172" s="26"/>
      <c r="C172" s="26"/>
    </row>
    <row r="173" spans="2:3">
      <c r="B173" s="26"/>
      <c r="C173" s="26"/>
    </row>
    <row r="174" spans="2:3">
      <c r="B174" s="26"/>
      <c r="C174" s="26"/>
    </row>
  </sheetData>
  <mergeCells count="2">
    <mergeCell ref="B6:B8"/>
    <mergeCell ref="BH4:BI4"/>
  </mergeCells>
  <phoneticPr fontId="2"/>
  <conditionalFormatting sqref="A1:XFD1048576">
    <cfRule type="expression" dxfId="0" priority="1">
      <formula>CELL("protect",A1)</formula>
    </cfRule>
  </conditionalFormatting>
  <dataValidations count="3">
    <dataValidation type="list" allowBlank="1" showInputMessage="1" showErrorMessage="1" sqref="H9:H54" xr:uid="{947807CB-236B-49D9-BCE4-823042B303E6}">
      <formula1>$H$5:$H$7</formula1>
    </dataValidation>
    <dataValidation type="list" allowBlank="1" showInputMessage="1" showErrorMessage="1" sqref="M9:M54" xr:uid="{311C40CE-9E3B-4D3D-9325-8910576B3A26}">
      <formula1>$M$6:$M$7</formula1>
    </dataValidation>
    <dataValidation type="list" allowBlank="1" showInputMessage="1" showErrorMessage="1" sqref="J9:J54" xr:uid="{81EBB61B-5231-46BB-A7C3-58826485A1C4}">
      <formula1>$J$5:$J$7</formula1>
    </dataValidation>
  </dataValidations>
  <hyperlinks>
    <hyperlink ref="B10" location="'出力用 (1)'!A1" display="出力用 (1)" xr:uid="{48E3D618-E38B-4B7A-89A0-8BD91336280C}"/>
    <hyperlink ref="B11" location="'出力用 (2)'!A1" display="出力用 (2)" xr:uid="{B98E3B1D-73E6-4824-A145-FD1D4913EF6C}"/>
    <hyperlink ref="B12" location="'出力用 (3)'!A1" display="出力用 (3)" xr:uid="{0840E8CD-91A3-4AD2-A738-6F652775D6A0}"/>
    <hyperlink ref="B13" location="'出力用 (4)'!A1" display="出力用 (4)" xr:uid="{717C42E4-F366-4624-965F-7942D3E7C53E}"/>
    <hyperlink ref="BH4" location="'⓪学校関係データ入力'!A1" display="⓪学校関係データ入力" xr:uid="{A36879B3-8BF8-4DEF-9073-8F972F77B538}"/>
    <hyperlink ref="B14" location="'出力用 (5)'!A1" display="出力用 (5)" xr:uid="{A3D789AA-2B9E-409A-9CC5-9B61B65BFC04}"/>
    <hyperlink ref="B15:B54" location="'出力用 (5)'!A1" display="出力用 (5)" xr:uid="{4856C775-4FFA-48CD-864D-19EE8378ED1A}"/>
    <hyperlink ref="B15" location="'出力用 (6)'!A1" display="出力用 (6)" xr:uid="{F4BBAA7F-4411-4238-9573-667843EECC81}"/>
    <hyperlink ref="B16" location="'出力用 (7)'!A1" display="出力用 (7)" xr:uid="{CA891582-E77F-46CB-B6EB-4A1262F8378E}"/>
    <hyperlink ref="B17" location="'出力用 (8)'!A1" display="出力用 (8)" xr:uid="{D9F9AB97-08D9-4ACE-B5BD-AE3BD02231DF}"/>
    <hyperlink ref="B18" location="'出力用 (9)'!A1" display="出力用 (9)" xr:uid="{75F08B6F-6FFB-427B-97F7-13F3E4B730C3}"/>
    <hyperlink ref="B19" location="'出力用 (10)'!A1" display="出力用 (10)" xr:uid="{97609DED-EBA2-4EA8-8B8B-7567668568CC}"/>
    <hyperlink ref="B20" location="'出力用 (11)'!A1" display="出力用 (11)" xr:uid="{6CF75836-40B5-4C15-AC35-AB45B686A3D5}"/>
    <hyperlink ref="B21" location="'出力用 (12)'!A1" display="出力用 (12)" xr:uid="{74067BDE-239F-47C6-B6EB-C65F2A9327EF}"/>
    <hyperlink ref="B22" location="'出力用 (13)'!A1" display="出力用 (13)" xr:uid="{5CFF193A-6AFC-4A95-9B24-2996A9CD0A80}"/>
    <hyperlink ref="B23" location="'出力用 (14)'!A1" display="出力用 (14)" xr:uid="{3C9A7B34-D158-42D4-A1C6-B39E3D8B9ECF}"/>
    <hyperlink ref="B24" location="'出力用 (15)'!A1" display="出力用 (15)" xr:uid="{5B26B31E-CD28-46EA-A7BE-1825B1228C52}"/>
    <hyperlink ref="B25" location="'出力用 (16)'!A1" display="出力用 (16)" xr:uid="{03DC3F83-3F0C-43C9-8882-5C3EECC1DCF4}"/>
    <hyperlink ref="B26" location="'出力用 (17)'!A1" display="出力用 (17)" xr:uid="{CC4B98AF-81A8-4B7E-A10A-F8BFF582090D}"/>
    <hyperlink ref="B27" location="'出力用 (18)'!A1" display="出力用 (18)" xr:uid="{F874E731-1F50-4797-83C9-13FE9D5F2795}"/>
    <hyperlink ref="B28" location="'出力用 (19)'!A1" display="出力用 (19)" xr:uid="{81E580E7-E3D4-43CE-A6AC-4E186F9BD22E}"/>
    <hyperlink ref="B29" location="'出力用 (20)'!A1" display="出力用 (20)" xr:uid="{8AC5751B-2E11-4129-864C-5CBC2C584BA2}"/>
    <hyperlink ref="B30" location="'出力用 (21)'!A1" display="出力用 (21)" xr:uid="{50A0DCB3-895B-4436-ADE3-10C18C6A1211}"/>
    <hyperlink ref="B31" location="'出力用 (22)'!A1" display="出力用 (22)" xr:uid="{FE3368B8-FFD5-4F28-B319-F350EE35E79D}"/>
    <hyperlink ref="B32" location="'出力用 (23)'!A1" display="出力用 (23)" xr:uid="{C50E1C8D-002D-40A3-B45F-CFDDFF016D46}"/>
    <hyperlink ref="B33" location="'出力用 (24)'!A1" display="出力用 (24)" xr:uid="{69B14205-A9D7-41A7-BC22-8B8E05092CED}"/>
    <hyperlink ref="B34" location="'出力用 (25)'!A1" display="出力用 (25)" xr:uid="{EF3A91BC-2CF0-47CF-946A-0D31151AC950}"/>
    <hyperlink ref="B35" location="'出力用 (26)'!A1" display="出力用 (26)" xr:uid="{B06B5623-70EF-43D6-8C79-E3157AD56599}"/>
    <hyperlink ref="B36" location="'出力用 (27)'!A1" display="出力用 (27)" xr:uid="{CCDF5979-53BD-4D51-9817-ADB57524CBC5}"/>
    <hyperlink ref="B37" location="'出力用 (28)'!A1" display="出力用 (28)" xr:uid="{8619D4BC-A6F3-42BA-95E8-9A55C4DB81C8}"/>
    <hyperlink ref="B38" location="'出力用 (29)'!A1" display="出力用 (29)" xr:uid="{5E6BC540-BB9A-4FAB-8BD3-C955FF76C59B}"/>
    <hyperlink ref="B39" location="'出力用 (30)'!A1" display="出力用 (30)" xr:uid="{02294177-3BD4-4A13-B322-8884E87A625A}"/>
    <hyperlink ref="B40" location="'出力用 (31)'!A1" display="出力用 (31)" xr:uid="{BDDC512E-55D8-4BDA-8A45-21114586B6F7}"/>
    <hyperlink ref="B41" location="'出力用 (32)'!A1" display="出力用 (32)" xr:uid="{A73F749A-4C69-40EC-8D64-C11C12FAA379}"/>
    <hyperlink ref="B42" location="'出力用 (33)'!A1" display="出力用 (33)" xr:uid="{586F91C6-C162-4011-86CB-119F2B1DD2DF}"/>
    <hyperlink ref="B43" location="'出力用 (34)'!A1" display="出力用 (34)" xr:uid="{3DDF53EC-1B22-4ABE-81E5-7F7C7D076E80}"/>
    <hyperlink ref="B44" location="'出力用 (35)'!A1" display="出力用 (35)" xr:uid="{98C8EC5E-F4CE-49CC-ACDE-D5F588805D0A}"/>
    <hyperlink ref="B45" location="'出力用 (36)'!A1" display="出力用 (36)" xr:uid="{C537826A-3A5A-4EDA-AE02-01768D9859A1}"/>
    <hyperlink ref="B46" location="'出力用 (37)'!A1" display="出力用 (37)" xr:uid="{4C48A2A6-326F-451F-BAB9-72542A5F423C}"/>
    <hyperlink ref="B47" location="'出力用 (38)'!A1" display="出力用 (38)" xr:uid="{5085A15F-0FD3-46E8-8EA9-EC1A758AC193}"/>
    <hyperlink ref="B48" location="'出力用 (39)'!A1" display="出力用 (39)" xr:uid="{CEE817E0-9E00-4D35-833D-7E11822CDA49}"/>
    <hyperlink ref="B49" location="'出力用 (40)'!A1" display="出力用 (40)" xr:uid="{C525AE3B-55C1-44AE-9C0D-1153D15C31A8}"/>
    <hyperlink ref="B50" location="'出力用 (41)'!A1" display="出力用 (41)" xr:uid="{AD240403-9BE2-4893-8D9B-98FCBAE51683}"/>
    <hyperlink ref="B51" location="'出力用 (42)'!A1" display="出力用 (42)" xr:uid="{DF97B7B7-DC4A-4362-B273-CD58EF4042C5}"/>
    <hyperlink ref="B52" location="'出力用 (43)'!A1" display="出力用 (43)" xr:uid="{183CE7EE-0768-4AA6-9938-B9658F6A0EC7}"/>
    <hyperlink ref="B53" location="'出力用 (44)'!A1" display="出力用 (44)" xr:uid="{4DC139E5-03E1-47A5-991E-A0133CE24469}"/>
    <hyperlink ref="B54" location="'出力用 (45)'!A1" display="出力用 (45)" xr:uid="{BD66E0DA-85FD-49E7-A957-1E5718EDE8DC}"/>
    <hyperlink ref="B9" location="'出力用 (例)'!Print_Area" display="出力用 (例)" xr:uid="{0A9DBC2A-AD08-4235-8F2C-C8242FBC8CF5}"/>
  </hyperlinks>
  <pageMargins left="0.7" right="0.7" top="0.75" bottom="0.75" header="0.3" footer="0.3"/>
  <pageSetup paperSize="8" scale="23" orientation="landscape" copies="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4D07-2BE8-4E77-BB99-E22B641D40A6}">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(26)</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845CADCB-9E18-4642-8B7E-9628303BB725}"/>
    <hyperlink ref="AC19" location="①生徒データ入力!A1" display="①生徒データ入力" xr:uid="{DF82F3A2-0B1C-41A9-9C9D-E6B939228B91}"/>
    <hyperlink ref="AC27" location="'⓪学校関係データ入力'!A1" display="⓪学校関係データ入力" xr:uid="{35AD1FBE-4275-48C3-ACD4-F845EAA7FB69}"/>
    <hyperlink ref="AC24" location="①生徒データ入力!A1" display="①生徒データ入力" xr:uid="{177AF835-17A5-4182-8EA1-9A401FA8C51A}"/>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A564-C736-4BE5-88F8-305F3F109D69}">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(27)</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8FDA3312-F637-4B2E-AE98-7DABAB985A96}"/>
    <hyperlink ref="AC19" location="①生徒データ入力!A1" display="①生徒データ入力" xr:uid="{1CE7E78A-ABC4-4D93-9986-0D8074E87DCB}"/>
    <hyperlink ref="AC27" location="'⓪学校関係データ入力'!A1" display="⓪学校関係データ入力" xr:uid="{BD50D0F6-9992-4D7E-867F-C66DE934BD2B}"/>
    <hyperlink ref="AC24" location="①生徒データ入力!A1" display="①生徒データ入力" xr:uid="{A8D2A6B9-EB21-4DC4-99DE-465E511A3456}"/>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22BF-14E3-4C6E-81C4-1B2CD76ADDB2}">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(28)</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1CF6276A-9997-4FC4-B49E-4AC1465D35B8}"/>
    <hyperlink ref="AC19" location="①生徒データ入力!A1" display="①生徒データ入力" xr:uid="{62ACFD1F-8AE3-48D1-8C82-4AC1C66799A1}"/>
    <hyperlink ref="AC27" location="'⓪学校関係データ入力'!A1" display="⓪学校関係データ入力" xr:uid="{BFB13F62-541F-4BDF-AE02-B5C5445FD91D}"/>
    <hyperlink ref="AC24" location="①生徒データ入力!A1" display="①生徒データ入力" xr:uid="{56F07B6E-D836-467F-AEF4-2A455D256F6B}"/>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B9DB7-C180-4057-92FC-889EFA2B41E3}">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(29)</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C5F18D69-ADD0-4339-ADF0-E24AD8A62587}"/>
    <hyperlink ref="AC19" location="①生徒データ入力!A1" display="①生徒データ入力" xr:uid="{DDB6E82C-B3DE-4384-85EA-09C26506C8B9}"/>
    <hyperlink ref="AC27" location="'⓪学校関係データ入力'!A1" display="⓪学校関係データ入力" xr:uid="{9EC4D195-0596-4A9E-AA7D-A8C010A4F667}"/>
    <hyperlink ref="AC24" location="①生徒データ入力!A1" display="①生徒データ入力" xr:uid="{CF84EA96-0A15-4FDB-8867-F8997B59D799}"/>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4D634-A3FD-46B4-99CF-2452E8628543}">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(30)</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0B0BBE68-BF3A-42DE-AD57-C4C55E7F0615}"/>
    <hyperlink ref="AC19" location="①生徒データ入力!A1" display="①生徒データ入力" xr:uid="{87E88489-DBD5-4A59-96F6-B415DACB8270}"/>
    <hyperlink ref="AC27" location="'⓪学校関係データ入力'!A1" display="⓪学校関係データ入力" xr:uid="{C1389B85-7E3F-4CEC-8BD0-5A646C4031B7}"/>
    <hyperlink ref="AC24" location="①生徒データ入力!A1" display="①生徒データ入力" xr:uid="{CCBAD194-DDD3-44BF-9B3E-A5F46CF58A80}"/>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F539-FA1A-4198-B1D5-00BA017BCC0D}">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(31)</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5584FCB0-6D1E-475B-88B6-40CE0192C34E}"/>
    <hyperlink ref="AC19" location="①生徒データ入力!A1" display="①生徒データ入力" xr:uid="{55CD6557-E658-412C-823C-DA258539C934}"/>
    <hyperlink ref="AC27" location="'⓪学校関係データ入力'!A1" display="⓪学校関係データ入力" xr:uid="{68F960C8-42FF-42CE-A44E-D17CF8CF25E9}"/>
    <hyperlink ref="AC24" location="①生徒データ入力!A1" display="①生徒データ入力" xr:uid="{92DE3952-0D17-4035-8D10-CB9651D2C4A9}"/>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B67A-A5AE-4A34-8F98-29C3680E8BF0}">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(32)</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C2CA1EED-8B57-4A0A-AF62-9CBAC88B6B40}"/>
    <hyperlink ref="AC19" location="①生徒データ入力!A1" display="①生徒データ入力" xr:uid="{71A35393-EE2E-4A76-BDFE-98C060BF0F82}"/>
    <hyperlink ref="AC27" location="'⓪学校関係データ入力'!A1" display="⓪学校関係データ入力" xr:uid="{38D1414A-70FD-4ADF-BC69-0C0D4E4B59AC}"/>
    <hyperlink ref="AC24" location="①生徒データ入力!A1" display="①生徒データ入力" xr:uid="{51D8AE3B-1C34-441B-8078-2B42B5401695}"/>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52BD6-33EC-429B-BCD5-6A66FA71A113}">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(33)</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0DD53C5D-D9BA-48A5-9F4E-3DFDD74A3688}"/>
    <hyperlink ref="AC19" location="①生徒データ入力!A1" display="①生徒データ入力" xr:uid="{26889DB4-CAC9-4E23-ABF8-BCC9BB2A9B2E}"/>
    <hyperlink ref="AC27" location="'⓪学校関係データ入力'!A1" display="⓪学校関係データ入力" xr:uid="{999D313F-ADA1-41B4-9701-6159DE67C771}"/>
    <hyperlink ref="AC24" location="①生徒データ入力!A1" display="①生徒データ入力" xr:uid="{AB27E87C-F8AE-4B6B-AD36-FAC24A07D518}"/>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B300-909D-4824-B743-2C4DE3989FFB}">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(34)</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2B6978A1-918A-4F0A-89CA-3C73CE203CF9}"/>
    <hyperlink ref="AC19" location="①生徒データ入力!A1" display="①生徒データ入力" xr:uid="{90F92F9D-EA71-4495-81B3-3CCACD5371EC}"/>
    <hyperlink ref="AC27" location="'⓪学校関係データ入力'!A1" display="⓪学校関係データ入力" xr:uid="{F290C242-BF54-4233-A47A-CF9E240C04CC}"/>
    <hyperlink ref="AC24" location="①生徒データ入力!A1" display="①生徒データ入力" xr:uid="{345CD14E-0952-4D14-89D6-877CDF169A68}"/>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5542-3C02-4DDD-AB50-247B7F15B236}">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(35)</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17F07066-ACA5-4388-BF2F-9BFC751329E4}"/>
    <hyperlink ref="AC19" location="①生徒データ入力!A1" display="①生徒データ入力" xr:uid="{B3374669-0EFC-4B20-A55D-037DA9EF5FBD}"/>
    <hyperlink ref="AC27" location="'⓪学校関係データ入力'!A1" display="⓪学校関係データ入力" xr:uid="{06940F4D-21BC-4384-95A0-382769070557}"/>
    <hyperlink ref="AC24" location="①生徒データ入力!A1" display="①生徒データ入力" xr:uid="{2EA10A6D-10B5-4AFC-8F2B-3E669EABC6E8}"/>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7E7B-5BF8-4BA1-BC87-B86BF96D408F}">
  <sheetPr>
    <tabColor rgb="FFFFFFCC"/>
    <pageSetUpPr fitToPage="1"/>
  </sheetPr>
  <dimension ref="A1:AL41"/>
  <sheetViews>
    <sheetView view="pageBreakPreview" topLeftCell="A16" zoomScaleNormal="120" zoomScaleSheetLayoutView="100" workbookViewId="0">
      <selection activeCell="R33" sqref="R33"/>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(例)</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96" t="str">
        <f ca="1">VLOOKUP($AD$1,①生徒データ入力!$B$9:$BI$54,6,FALSE)</f>
        <v>ちば　たろう</v>
      </c>
      <c r="H3" s="497"/>
      <c r="I3" s="497"/>
      <c r="J3" s="497"/>
      <c r="K3" s="498"/>
      <c r="L3" s="9" t="s">
        <v>24</v>
      </c>
      <c r="M3" s="426" t="s">
        <v>25</v>
      </c>
      <c r="N3" s="499">
        <f ca="1">VLOOKUP($AD$1,①生徒データ入力!$B$9:$BI$54,8,FALSE)</f>
        <v>45383</v>
      </c>
      <c r="O3" s="500"/>
      <c r="P3" s="500"/>
      <c r="Q3" s="500"/>
      <c r="R3" s="500"/>
      <c r="S3" s="503" t="str">
        <f ca="1">VLOOKUP($AD$1,①生徒データ入力!$B$9:$BI$54,9,FALSE)</f>
        <v>入学</v>
      </c>
      <c r="T3" s="503"/>
      <c r="U3" s="503"/>
      <c r="V3" s="503"/>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85" t="str">
        <f ca="1">VLOOKUP($AD$1,①生徒データ入力!$B$9:$BI$54,5,FALSE)</f>
        <v>千葉　太郎</v>
      </c>
      <c r="H4" s="486"/>
      <c r="I4" s="486"/>
      <c r="J4" s="486"/>
      <c r="K4" s="487"/>
      <c r="L4" s="491" t="str">
        <f ca="1">VLOOKUP($AD$1,①生徒データ入力!$B$9:$BI$54,7,FALSE)</f>
        <v>男</v>
      </c>
      <c r="M4" s="427"/>
      <c r="N4" s="501"/>
      <c r="O4" s="502"/>
      <c r="P4" s="502"/>
      <c r="Q4" s="502"/>
      <c r="R4" s="502"/>
      <c r="S4" s="504"/>
      <c r="T4" s="504"/>
      <c r="U4" s="504"/>
      <c r="V4" s="504"/>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88"/>
      <c r="H5" s="489"/>
      <c r="I5" s="489"/>
      <c r="J5" s="489"/>
      <c r="K5" s="490"/>
      <c r="L5" s="492"/>
      <c r="M5" s="428"/>
      <c r="N5" s="493">
        <f ca="1">VLOOKUP($AD$1,①生徒データ入力!$B$9:$BI$54,11,FALSE)</f>
        <v>46477</v>
      </c>
      <c r="O5" s="494"/>
      <c r="P5" s="494"/>
      <c r="Q5" s="494"/>
      <c r="R5" s="494"/>
      <c r="S5" s="495" t="str">
        <f ca="1">VLOOKUP($AD$1,①生徒データ入力!$B$9:$BI$54,12,FALSE)</f>
        <v>卒業見込み</v>
      </c>
      <c r="T5" s="495"/>
      <c r="U5" s="495"/>
      <c r="V5" s="495"/>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483">
        <f ca="1">VLOOKUP($AD$1,①生徒データ入力!$B$9:$BI$54,14,FALSE)</f>
        <v>1</v>
      </c>
      <c r="F10" s="482"/>
      <c r="G10" s="481">
        <f ca="1">VLOOKUP($AD$1,①生徒データ入力!$B$9:$BI$54,15,FALSE)</f>
        <v>2</v>
      </c>
      <c r="H10" s="482"/>
      <c r="I10" s="481">
        <f ca="1">VLOOKUP($AD$1,①生徒データ入力!$B$9:$BI$54,16,FALSE)</f>
        <v>3</v>
      </c>
      <c r="J10" s="482"/>
      <c r="K10" s="481">
        <f ca="1">VLOOKUP($AD$1,①生徒データ入力!$B$9:$BI$54,17,FALSE)</f>
        <v>4</v>
      </c>
      <c r="L10" s="482"/>
      <c r="M10" s="481">
        <f ca="1">VLOOKUP($AD$1,①生徒データ入力!$B$9:$BI$54,18,FALSE)</f>
        <v>5</v>
      </c>
      <c r="N10" s="482"/>
      <c r="O10" s="481">
        <f ca="1">VLOOKUP($AD$1,①生徒データ入力!$B$9:$BI$54,19,FALSE)</f>
        <v>1</v>
      </c>
      <c r="P10" s="482"/>
      <c r="Q10" s="481">
        <f ca="1">VLOOKUP($AD$1,①生徒データ入力!$B$9:$BI$54,20,FALSE)</f>
        <v>2</v>
      </c>
      <c r="R10" s="482"/>
      <c r="S10" s="481">
        <f ca="1">VLOOKUP($AD$1,①生徒データ入力!$B$9:$BI$54,21,FALSE)</f>
        <v>3</v>
      </c>
      <c r="T10" s="482"/>
      <c r="U10" s="481">
        <f ca="1">VLOOKUP($AD$1,①生徒データ入力!$B$9:$BI$54,22,FALSE)</f>
        <v>4</v>
      </c>
      <c r="V10" s="482"/>
      <c r="W10" s="353">
        <f ca="1">SUM(E10:V10)</f>
        <v>25</v>
      </c>
      <c r="X10" s="354"/>
      <c r="Y10" s="354"/>
      <c r="Z10" s="355"/>
      <c r="AC10" s="85"/>
      <c r="AD10" s="16"/>
      <c r="AE10" s="16"/>
      <c r="AK10" s="13"/>
      <c r="AL10" s="25"/>
    </row>
    <row r="11" spans="2:38" ht="39" customHeight="1">
      <c r="B11" s="382"/>
      <c r="C11" s="377" t="s">
        <v>28</v>
      </c>
      <c r="D11" s="378"/>
      <c r="E11" s="483">
        <f ca="1">VLOOKUP($AD$1,①生徒データ入力!$B$9:$BI$54,23,FALSE)</f>
        <v>5</v>
      </c>
      <c r="F11" s="482"/>
      <c r="G11" s="481">
        <f ca="1">VLOOKUP($AD$1,①生徒データ入力!$B$9:$BI$54,24,FALSE)</f>
        <v>1</v>
      </c>
      <c r="H11" s="482"/>
      <c r="I11" s="481">
        <f ca="1">VLOOKUP($AD$1,①生徒データ入力!$B$9:$BI$54,25,FALSE)</f>
        <v>2</v>
      </c>
      <c r="J11" s="482"/>
      <c r="K11" s="481">
        <f ca="1">VLOOKUP($AD$1,①生徒データ入力!$B$9:$BI$54,26,FALSE)</f>
        <v>3</v>
      </c>
      <c r="L11" s="482"/>
      <c r="M11" s="481">
        <f ca="1">VLOOKUP($AD$1,①生徒データ入力!$B$9:$BI$54,27,FALSE)</f>
        <v>4</v>
      </c>
      <c r="N11" s="482"/>
      <c r="O11" s="481">
        <f ca="1">VLOOKUP($AD$1,①生徒データ入力!$B$9:$BI$54,28,FALSE)</f>
        <v>5</v>
      </c>
      <c r="P11" s="482"/>
      <c r="Q11" s="481">
        <f ca="1">VLOOKUP($AD$1,①生徒データ入力!$B$9:$BI$54,29,FALSE)</f>
        <v>1</v>
      </c>
      <c r="R11" s="482"/>
      <c r="S11" s="481">
        <f ca="1">VLOOKUP($AD$1,①生徒データ入力!$B$9:$BI$54,30,FALSE)</f>
        <v>2</v>
      </c>
      <c r="T11" s="482"/>
      <c r="U11" s="481">
        <f ca="1">VLOOKUP($AD$1,①生徒データ入力!$B$9:$BI$54,31,FALSE)</f>
        <v>3</v>
      </c>
      <c r="V11" s="482"/>
      <c r="W11" s="353">
        <f ca="1">SUM(E11:V11)</f>
        <v>26</v>
      </c>
      <c r="X11" s="354"/>
      <c r="Y11" s="354"/>
      <c r="Z11" s="355"/>
      <c r="AC11" s="85"/>
      <c r="AD11" s="16"/>
      <c r="AE11" s="16"/>
      <c r="AK11" s="13"/>
      <c r="AL11" s="25"/>
    </row>
    <row r="12" spans="2:38" ht="39" customHeight="1" thickBot="1">
      <c r="B12" s="382"/>
      <c r="C12" s="395" t="s">
        <v>29</v>
      </c>
      <c r="D12" s="396"/>
      <c r="E12" s="484">
        <f ca="1">VLOOKUP($AD$1,①生徒データ入力!$B$9:$BI$54,32,FALSE)</f>
        <v>4</v>
      </c>
      <c r="F12" s="480"/>
      <c r="G12" s="479">
        <f ca="1">VLOOKUP($AD$1,①生徒データ入力!$B$9:$BI$54,33,FALSE)</f>
        <v>5</v>
      </c>
      <c r="H12" s="480"/>
      <c r="I12" s="479">
        <f ca="1">VLOOKUP($AD$1,①生徒データ入力!$B$9:$BI$54,34,FALSE)</f>
        <v>1</v>
      </c>
      <c r="J12" s="480"/>
      <c r="K12" s="479">
        <f ca="1">VLOOKUP($AD$1,①生徒データ入力!$B$9:$BI$54,35,FALSE)</f>
        <v>2</v>
      </c>
      <c r="L12" s="480"/>
      <c r="M12" s="479">
        <f ca="1">VLOOKUP($AD$1,①生徒データ入力!$B$9:$BI$54,36,FALSE)</f>
        <v>3</v>
      </c>
      <c r="N12" s="480"/>
      <c r="O12" s="479">
        <f ca="1">VLOOKUP($AD$1,①生徒データ入力!$B$9:$BI$54,37,FALSE)</f>
        <v>4</v>
      </c>
      <c r="P12" s="480"/>
      <c r="Q12" s="479">
        <f ca="1">VLOOKUP($AD$1,①生徒データ入力!$B$9:$BI$54,38,FALSE)</f>
        <v>5</v>
      </c>
      <c r="R12" s="480"/>
      <c r="S12" s="479">
        <f ca="1">VLOOKUP($AD$1,①生徒データ入力!$B$9:$BI$54,39,FALSE)</f>
        <v>1</v>
      </c>
      <c r="T12" s="480"/>
      <c r="U12" s="479">
        <f ca="1">VLOOKUP($AD$1,①生徒データ入力!$B$9:$BI$54,40,FALSE)</f>
        <v>2</v>
      </c>
      <c r="V12" s="480"/>
      <c r="W12" s="374">
        <f ca="1">SUM(E12:V12)</f>
        <v>27</v>
      </c>
      <c r="X12" s="380"/>
      <c r="Y12" s="380"/>
      <c r="Z12" s="381"/>
      <c r="AC12" s="85"/>
      <c r="AD12" s="16"/>
      <c r="AE12" s="16"/>
      <c r="AK12" s="13"/>
      <c r="AL12" s="25"/>
    </row>
    <row r="13" spans="2:38" ht="39" customHeight="1" thickBot="1">
      <c r="B13" s="382"/>
      <c r="C13" s="371" t="s">
        <v>19</v>
      </c>
      <c r="D13" s="372"/>
      <c r="E13" s="373">
        <f ca="1">SUM(E10:F12)</f>
        <v>10</v>
      </c>
      <c r="F13" s="352"/>
      <c r="G13" s="351">
        <f ca="1">SUM(G10:H12)</f>
        <v>8</v>
      </c>
      <c r="H13" s="352"/>
      <c r="I13" s="351">
        <f ca="1">SUM(I10:J12)</f>
        <v>6</v>
      </c>
      <c r="J13" s="352"/>
      <c r="K13" s="351">
        <f ca="1">SUM(K10:L12)</f>
        <v>9</v>
      </c>
      <c r="L13" s="352"/>
      <c r="M13" s="351">
        <f ca="1">SUM(M10:N12)</f>
        <v>12</v>
      </c>
      <c r="N13" s="352"/>
      <c r="O13" s="351">
        <f ca="1">SUM(O10:P12)</f>
        <v>10</v>
      </c>
      <c r="P13" s="352"/>
      <c r="Q13" s="351">
        <f ca="1">SUM(Q10:R12)</f>
        <v>8</v>
      </c>
      <c r="R13" s="352"/>
      <c r="S13" s="351">
        <f ca="1">SUM(S10:T12)</f>
        <v>6</v>
      </c>
      <c r="T13" s="352"/>
      <c r="U13" s="351">
        <f ca="1">SUM(U10:V12)</f>
        <v>9</v>
      </c>
      <c r="V13" s="352"/>
      <c r="W13" s="353">
        <f ca="1">SUM(W10:X12)</f>
        <v>78</v>
      </c>
      <c r="X13" s="354"/>
      <c r="Y13" s="354">
        <f>SUM(Y10:Z12)</f>
        <v>0</v>
      </c>
      <c r="Z13" s="355"/>
      <c r="AC13" s="85"/>
      <c r="AD13" s="16"/>
      <c r="AE13" s="16"/>
      <c r="AF13" s="16"/>
      <c r="AG13" s="16"/>
      <c r="AH13" s="16"/>
      <c r="AI13" s="16"/>
      <c r="AJ13" s="16"/>
      <c r="AK13" s="13"/>
      <c r="AL13" s="25"/>
    </row>
    <row r="14" spans="2:38" ht="22.15" customHeight="1">
      <c r="B14" s="382"/>
      <c r="C14" s="356" t="s">
        <v>31</v>
      </c>
      <c r="D14" s="357"/>
      <c r="E14" s="470" t="str">
        <f ca="1">VLOOKUP($AD$1,①生徒データ入力!$B$9:$BI$54,41,FALSE)</f>
        <v>特記事項なし</v>
      </c>
      <c r="F14" s="471"/>
      <c r="G14" s="471"/>
      <c r="H14" s="471"/>
      <c r="I14" s="471"/>
      <c r="J14" s="471"/>
      <c r="K14" s="471"/>
      <c r="L14" s="471"/>
      <c r="M14" s="471"/>
      <c r="N14" s="471"/>
      <c r="O14" s="471"/>
      <c r="P14" s="471"/>
      <c r="Q14" s="471"/>
      <c r="R14" s="471"/>
      <c r="S14" s="471"/>
      <c r="T14" s="471"/>
      <c r="U14" s="471"/>
      <c r="V14" s="471"/>
      <c r="W14" s="471"/>
      <c r="X14" s="471"/>
      <c r="Y14" s="471"/>
      <c r="Z14" s="472"/>
      <c r="AC14" s="85"/>
      <c r="AD14" s="16"/>
      <c r="AE14" s="16"/>
      <c r="AF14" s="16"/>
      <c r="AG14" s="16"/>
      <c r="AH14" s="16"/>
      <c r="AI14" s="16"/>
      <c r="AJ14" s="16"/>
      <c r="AK14" s="13"/>
      <c r="AL14" s="25"/>
    </row>
    <row r="15" spans="2:38" ht="22.15" customHeight="1">
      <c r="B15" s="382"/>
      <c r="C15" s="358"/>
      <c r="D15" s="359"/>
      <c r="E15" s="473"/>
      <c r="F15" s="474"/>
      <c r="G15" s="474"/>
      <c r="H15" s="474"/>
      <c r="I15" s="474"/>
      <c r="J15" s="474"/>
      <c r="K15" s="474"/>
      <c r="L15" s="474"/>
      <c r="M15" s="474"/>
      <c r="N15" s="474"/>
      <c r="O15" s="474"/>
      <c r="P15" s="474"/>
      <c r="Q15" s="474"/>
      <c r="R15" s="474"/>
      <c r="S15" s="474"/>
      <c r="T15" s="474"/>
      <c r="U15" s="474"/>
      <c r="V15" s="474"/>
      <c r="W15" s="474"/>
      <c r="X15" s="474"/>
      <c r="Y15" s="474"/>
      <c r="Z15" s="475"/>
      <c r="AC15" s="86"/>
      <c r="AD15" s="16"/>
      <c r="AE15" s="16"/>
      <c r="AF15" s="16"/>
      <c r="AG15" s="16"/>
      <c r="AH15" s="16"/>
      <c r="AI15" s="16"/>
      <c r="AJ15" s="16"/>
      <c r="AK15" s="13"/>
      <c r="AL15" s="25"/>
    </row>
    <row r="16" spans="2:38" ht="22.15" customHeight="1" thickBot="1">
      <c r="B16" s="328"/>
      <c r="C16" s="360"/>
      <c r="D16" s="361"/>
      <c r="E16" s="476"/>
      <c r="F16" s="477"/>
      <c r="G16" s="477"/>
      <c r="H16" s="477"/>
      <c r="I16" s="477"/>
      <c r="J16" s="477"/>
      <c r="K16" s="477"/>
      <c r="L16" s="477"/>
      <c r="M16" s="477"/>
      <c r="N16" s="477"/>
      <c r="O16" s="477"/>
      <c r="P16" s="477"/>
      <c r="Q16" s="477"/>
      <c r="R16" s="477"/>
      <c r="S16" s="477"/>
      <c r="T16" s="477"/>
      <c r="U16" s="477"/>
      <c r="V16" s="477"/>
      <c r="W16" s="477"/>
      <c r="X16" s="477"/>
      <c r="Y16" s="477"/>
      <c r="Z16" s="478"/>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459">
        <f ca="1">VLOOKUP($AD$1,①生徒データ入力!$B$9:$BI$54,47,FALSE)</f>
        <v>230</v>
      </c>
      <c r="F18" s="460"/>
      <c r="G18" s="461">
        <f ca="1">VLOOKUP($AD$1,①生徒データ入力!$B$9:$BI$54,48,FALSE)</f>
        <v>10</v>
      </c>
      <c r="H18" s="462"/>
      <c r="I18" s="460">
        <f ca="1">VLOOKUP($AD$1,①生徒データ入力!$B$9:$BI$54,49,FALSE)</f>
        <v>1</v>
      </c>
      <c r="J18" s="462"/>
      <c r="K18" s="456" t="str">
        <f ca="1">VLOOKUP($AD$1,①生徒データ入力!$B$9:$BI$54,50,FALSE)</f>
        <v>欠席１日は感冒。教室以外の出席は、５月にフリースクールに通った。</v>
      </c>
      <c r="L18" s="457"/>
      <c r="M18" s="457"/>
      <c r="N18" s="457"/>
      <c r="O18" s="457"/>
      <c r="P18" s="457"/>
      <c r="Q18" s="457"/>
      <c r="R18" s="457"/>
      <c r="S18" s="457"/>
      <c r="T18" s="457"/>
      <c r="U18" s="457"/>
      <c r="V18" s="457"/>
      <c r="W18" s="457"/>
      <c r="X18" s="457"/>
      <c r="Y18" s="457"/>
      <c r="Z18" s="458"/>
      <c r="AA18" s="16"/>
      <c r="AB18" s="16"/>
      <c r="AC18" s="109"/>
      <c r="AD18" s="1"/>
      <c r="AE18" s="1"/>
      <c r="AF18" s="1"/>
      <c r="AG18" s="1"/>
      <c r="AH18" s="1"/>
      <c r="AI18" s="1"/>
      <c r="AJ18" s="1"/>
      <c r="AK18" s="1"/>
      <c r="AL18" s="25"/>
    </row>
    <row r="19" spans="1:38" ht="24.75" customHeight="1">
      <c r="B19" s="327"/>
      <c r="C19" s="299" t="s">
        <v>15</v>
      </c>
      <c r="D19" s="300"/>
      <c r="E19" s="459">
        <f ca="1">VLOOKUP($AD$1,①生徒データ入力!$B$9:$BI$54,51,FALSE)</f>
        <v>240</v>
      </c>
      <c r="F19" s="460"/>
      <c r="G19" s="461">
        <f ca="1">VLOOKUP($AD$1,①生徒データ入力!$B$9:$BI$54,52,FALSE)</f>
        <v>5</v>
      </c>
      <c r="H19" s="462"/>
      <c r="I19" s="460">
        <f ca="1">VLOOKUP($AD$1,①生徒データ入力!$B$9:$BI$54,53,FALSE)</f>
        <v>2</v>
      </c>
      <c r="J19" s="462"/>
      <c r="K19" s="456" t="str">
        <f ca="1">VLOOKUP($AD$1,①生徒データ入力!$B$9:$BI$54,54,FALSE)</f>
        <v>欠席２日は感冒。教室以外の出席は、４月にフリースクールに通った。</v>
      </c>
      <c r="L19" s="457"/>
      <c r="M19" s="457"/>
      <c r="N19" s="457"/>
      <c r="O19" s="457"/>
      <c r="P19" s="457"/>
      <c r="Q19" s="457"/>
      <c r="R19" s="457"/>
      <c r="S19" s="457"/>
      <c r="T19" s="457"/>
      <c r="U19" s="457"/>
      <c r="V19" s="457"/>
      <c r="W19" s="457"/>
      <c r="X19" s="457"/>
      <c r="Y19" s="457"/>
      <c r="Z19" s="458"/>
      <c r="AA19" s="16"/>
      <c r="AB19" s="16"/>
      <c r="AC19" s="89" t="s">
        <v>91</v>
      </c>
      <c r="AD19" s="1"/>
      <c r="AE19" s="1"/>
      <c r="AF19" s="1"/>
      <c r="AG19" s="1"/>
      <c r="AH19" s="1"/>
      <c r="AI19" s="1"/>
      <c r="AJ19" s="1"/>
      <c r="AK19" s="1"/>
      <c r="AL19" s="25"/>
    </row>
    <row r="20" spans="1:38" ht="24.75" customHeight="1" thickBot="1">
      <c r="B20" s="339"/>
      <c r="C20" s="287" t="s">
        <v>16</v>
      </c>
      <c r="D20" s="288"/>
      <c r="E20" s="463">
        <f ca="1">VLOOKUP($AD$1,①生徒データ入力!$B$9:$BI$54,55,FALSE)</f>
        <v>250</v>
      </c>
      <c r="F20" s="464"/>
      <c r="G20" s="465">
        <f ca="1">VLOOKUP($AD$1,①生徒データ入力!$B$9:$BI$54,56,FALSE)</f>
        <v>0</v>
      </c>
      <c r="H20" s="466"/>
      <c r="I20" s="464">
        <f ca="1">VLOOKUP($AD$1,①生徒データ入力!$B$9:$BI$54,57,FALSE)</f>
        <v>3</v>
      </c>
      <c r="J20" s="466"/>
      <c r="K20" s="467" t="str">
        <f ca="1">VLOOKUP($AD$1,①生徒データ入力!$B$9:$BI$54,58,FALSE)</f>
        <v>欠席３日は感冒。</v>
      </c>
      <c r="L20" s="468"/>
      <c r="M20" s="468"/>
      <c r="N20" s="468"/>
      <c r="O20" s="468"/>
      <c r="P20" s="468"/>
      <c r="Q20" s="468"/>
      <c r="R20" s="468"/>
      <c r="S20" s="468"/>
      <c r="T20" s="468"/>
      <c r="U20" s="468"/>
      <c r="V20" s="468"/>
      <c r="W20" s="468"/>
      <c r="X20" s="468"/>
      <c r="Y20" s="468"/>
      <c r="Z20" s="469"/>
      <c r="AA20" s="16"/>
      <c r="AB20" s="16"/>
      <c r="AC20" s="109"/>
      <c r="AD20" s="1"/>
      <c r="AE20" s="1"/>
      <c r="AF20" s="1"/>
      <c r="AG20" s="1"/>
      <c r="AH20" s="1"/>
      <c r="AI20" s="1"/>
      <c r="AJ20" s="1"/>
      <c r="AK20" s="1"/>
      <c r="AL20" s="25"/>
    </row>
    <row r="21" spans="1:38" ht="40.5" customHeight="1">
      <c r="B21" s="326" t="s">
        <v>11</v>
      </c>
      <c r="C21" s="329" t="s">
        <v>12</v>
      </c>
      <c r="D21" s="330"/>
      <c r="E21" s="444" t="str">
        <f ca="1">VLOOKUP($AD$1,①生徒データ入力!$B$9:$BI$54,42,FALSE)</f>
        <v>学級会計係</v>
      </c>
      <c r="F21" s="450"/>
      <c r="G21" s="450"/>
      <c r="H21" s="450"/>
      <c r="I21" s="450"/>
      <c r="J21" s="450"/>
      <c r="K21" s="450"/>
      <c r="L21" s="450"/>
      <c r="M21" s="450"/>
      <c r="N21" s="450"/>
      <c r="O21" s="450"/>
      <c r="P21" s="450"/>
      <c r="Q21" s="450"/>
      <c r="R21" s="450"/>
      <c r="S21" s="450"/>
      <c r="T21" s="450"/>
      <c r="U21" s="450"/>
      <c r="V21" s="450"/>
      <c r="W21" s="450"/>
      <c r="X21" s="450"/>
      <c r="Y21" s="450"/>
      <c r="Z21" s="451"/>
      <c r="AA21" s="16"/>
      <c r="AB21" s="16"/>
      <c r="AC21" s="87"/>
      <c r="AD21" s="1"/>
      <c r="AE21" s="1"/>
      <c r="AF21" s="1"/>
      <c r="AG21" s="1"/>
      <c r="AH21" s="1"/>
      <c r="AI21" s="1"/>
      <c r="AJ21" s="1"/>
      <c r="AK21" s="1"/>
      <c r="AL21" s="25"/>
    </row>
    <row r="22" spans="1:38" ht="40.5" customHeight="1">
      <c r="B22" s="327"/>
      <c r="C22" s="333" t="s">
        <v>50</v>
      </c>
      <c r="D22" s="334"/>
      <c r="E22" s="452" t="str">
        <f ca="1">VLOOKUP($AD$1,①生徒データ入力!$B$9:$BI$54,43,FALSE)</f>
        <v>生徒会会計</v>
      </c>
      <c r="F22" s="453"/>
      <c r="G22" s="453"/>
      <c r="H22" s="453"/>
      <c r="I22" s="453"/>
      <c r="J22" s="453"/>
      <c r="K22" s="453"/>
      <c r="L22" s="453"/>
      <c r="M22" s="453"/>
      <c r="N22" s="453"/>
      <c r="O22" s="453"/>
      <c r="P22" s="453"/>
      <c r="Q22" s="453"/>
      <c r="R22" s="453"/>
      <c r="S22" s="453"/>
      <c r="T22" s="453"/>
      <c r="U22" s="453"/>
      <c r="V22" s="453"/>
      <c r="W22" s="453"/>
      <c r="X22" s="453"/>
      <c r="Y22" s="453"/>
      <c r="Z22" s="454"/>
      <c r="AA22" s="16"/>
      <c r="AB22" s="16"/>
      <c r="AC22" s="87"/>
      <c r="AD22" s="1"/>
      <c r="AE22" s="1"/>
      <c r="AF22" s="1"/>
      <c r="AG22" s="1"/>
      <c r="AH22" s="1"/>
      <c r="AI22" s="1"/>
      <c r="AJ22" s="1"/>
      <c r="AK22" s="1"/>
      <c r="AL22" s="25"/>
    </row>
    <row r="23" spans="1:38" ht="40.5" customHeight="1" thickBot="1">
      <c r="B23" s="328"/>
      <c r="C23" s="309" t="s">
        <v>13</v>
      </c>
      <c r="D23" s="310"/>
      <c r="E23" s="441" t="str">
        <f ca="1">VLOOKUP($AD$1,①生徒データ入力!$B$9:$BI$54,44,FALSE)</f>
        <v>文化祭会計係</v>
      </c>
      <c r="F23" s="442"/>
      <c r="G23" s="442"/>
      <c r="H23" s="442"/>
      <c r="I23" s="442"/>
      <c r="J23" s="442"/>
      <c r="K23" s="442"/>
      <c r="L23" s="442"/>
      <c r="M23" s="442"/>
      <c r="N23" s="442"/>
      <c r="O23" s="442"/>
      <c r="P23" s="442"/>
      <c r="Q23" s="442"/>
      <c r="R23" s="442"/>
      <c r="S23" s="442"/>
      <c r="T23" s="442"/>
      <c r="U23" s="442"/>
      <c r="V23" s="442"/>
      <c r="W23" s="442"/>
      <c r="X23" s="442"/>
      <c r="Y23" s="442"/>
      <c r="Z23" s="443"/>
      <c r="AA23" s="16"/>
      <c r="AB23" s="16"/>
      <c r="AC23" s="190"/>
      <c r="AD23" s="1"/>
      <c r="AE23" s="1"/>
      <c r="AF23" s="1"/>
      <c r="AG23" s="1"/>
      <c r="AH23" s="1"/>
      <c r="AI23" s="1"/>
      <c r="AJ23" s="1"/>
      <c r="AK23" s="1"/>
      <c r="AL23" s="25"/>
    </row>
    <row r="24" spans="1:38" ht="65.099999999999994" customHeight="1">
      <c r="B24" s="314" t="s">
        <v>51</v>
      </c>
      <c r="C24" s="315"/>
      <c r="D24" s="316"/>
      <c r="E24" s="444" t="str">
        <f ca="1">VLOOKUP($AD$1,①生徒データ入力!$B$9:$BI$54,45,FALSE)</f>
        <v>インターアクトクラブ（1～3年　会計係）</v>
      </c>
      <c r="F24" s="445"/>
      <c r="G24" s="445"/>
      <c r="H24" s="445"/>
      <c r="I24" s="445"/>
      <c r="J24" s="445"/>
      <c r="K24" s="445"/>
      <c r="L24" s="445"/>
      <c r="M24" s="445"/>
      <c r="N24" s="445"/>
      <c r="O24" s="445"/>
      <c r="P24" s="445"/>
      <c r="Q24" s="445"/>
      <c r="R24" s="445"/>
      <c r="S24" s="445"/>
      <c r="T24" s="445"/>
      <c r="U24" s="445"/>
      <c r="V24" s="445"/>
      <c r="W24" s="445"/>
      <c r="X24" s="445"/>
      <c r="Y24" s="445"/>
      <c r="Z24" s="446"/>
      <c r="AA24" s="16"/>
      <c r="AB24" s="16"/>
      <c r="AC24" s="206" t="s">
        <v>91</v>
      </c>
      <c r="AD24" s="16"/>
      <c r="AE24" s="16"/>
      <c r="AF24" s="16"/>
      <c r="AG24" s="16"/>
      <c r="AH24" s="16"/>
      <c r="AI24" s="16"/>
      <c r="AJ24" s="16"/>
      <c r="AK24" s="13"/>
      <c r="AL24" s="25"/>
    </row>
    <row r="25" spans="1:38" ht="85.5" customHeight="1" thickBot="1">
      <c r="B25" s="320" t="s">
        <v>22</v>
      </c>
      <c r="C25" s="321"/>
      <c r="D25" s="322"/>
      <c r="E25" s="447" t="str">
        <f ca="1">VLOOKUP($AD$1,①生徒データ入力!$B$9:$BI$54,46,FALSE)</f>
        <v>英語検定１級取得</v>
      </c>
      <c r="F25" s="448"/>
      <c r="G25" s="448"/>
      <c r="H25" s="448"/>
      <c r="I25" s="448"/>
      <c r="J25" s="448"/>
      <c r="K25" s="448"/>
      <c r="L25" s="448"/>
      <c r="M25" s="448"/>
      <c r="N25" s="448"/>
      <c r="O25" s="448"/>
      <c r="P25" s="448"/>
      <c r="Q25" s="448"/>
      <c r="R25" s="448"/>
      <c r="S25" s="448"/>
      <c r="T25" s="448"/>
      <c r="U25" s="448"/>
      <c r="V25" s="448"/>
      <c r="W25" s="448"/>
      <c r="X25" s="448"/>
      <c r="Y25" s="448"/>
      <c r="Z25" s="449"/>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標準様式"&amp;VLOOKUP($AD$1,①生徒データ入力!$B$9:$BI$54,2,FALSE)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455" t="str">
        <f>'⓪学校関係データ入力'!$B$4&amp;'⓪学校関係データ入力'!$E$4</f>
        <v>校長</v>
      </c>
      <c r="D29" s="455"/>
      <c r="E29" s="455"/>
      <c r="F29" s="455"/>
      <c r="G29" s="455"/>
      <c r="H29" s="455"/>
      <c r="I29" s="455"/>
      <c r="J29" s="455"/>
      <c r="K29" s="455"/>
      <c r="L29" s="455"/>
      <c r="M29" s="455"/>
      <c r="N29" s="455"/>
      <c r="O29" s="455"/>
      <c r="P29" s="455"/>
      <c r="Q29" s="101"/>
      <c r="R29" s="440">
        <f>'⓪学校関係データ入力'!$F$4</f>
        <v>0</v>
      </c>
      <c r="S29" s="440"/>
      <c r="T29" s="440"/>
      <c r="U29" s="440"/>
      <c r="V29" s="440"/>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438">
        <f>'⓪学校関係データ入力'!$D$9</f>
        <v>46746</v>
      </c>
      <c r="D32" s="438"/>
      <c r="E32" s="438"/>
      <c r="F32" s="438"/>
      <c r="G32" s="438"/>
      <c r="H32" s="439"/>
      <c r="I32" s="57"/>
      <c r="J32" s="59" t="s">
        <v>32</v>
      </c>
      <c r="K32" s="59"/>
      <c r="L32" s="59"/>
      <c r="M32" s="58" t="s">
        <v>33</v>
      </c>
      <c r="N32" s="58"/>
      <c r="O32" s="58"/>
      <c r="P32" s="253" t="str">
        <f ca="1">VLOOKUP($AD$1,①生徒データ入力!$B$9:$BI$54,59,FALSE)</f>
        <v>教諭</v>
      </c>
      <c r="Q32" s="58"/>
      <c r="R32" s="440" t="str">
        <f ca="1">VLOOKUP($AD$1,①生徒データ入力!$B$9:$BI$54,60,FALSE)</f>
        <v>私学　花子</v>
      </c>
      <c r="S32" s="440"/>
      <c r="T32" s="440"/>
      <c r="U32" s="440"/>
      <c r="V32" s="440"/>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0C64DB5-03D4-4A60-B1B1-735D61BC1A79}"/>
    <hyperlink ref="AC19" location="①生徒データ入力!A1" display="①生徒データ入力" xr:uid="{4ACBA175-60F9-4FDF-A31D-AC4F9CE6CAD3}"/>
    <hyperlink ref="AC27" location="'⓪学校関係データ入力'!A1" display="⓪学校関係データ入力" xr:uid="{8702BDEA-F60F-4E31-A515-233AD7B86319}"/>
    <hyperlink ref="AC24" location="①生徒データ入力!A1" display="①生徒データ入力" xr:uid="{4D312AE4-913F-4496-A733-D63B79DFF30A}"/>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BD74-B3FC-44CA-B643-9A12C07C0797}">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(36)</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B4BACC84-6918-4BE2-A321-5ACD9DDC5D17}"/>
    <hyperlink ref="AC19" location="①生徒データ入力!A1" display="①生徒データ入力" xr:uid="{DDE4E354-2B56-4A3D-9616-24B34D1941A6}"/>
    <hyperlink ref="AC27" location="'⓪学校関係データ入力'!A1" display="⓪学校関係データ入力" xr:uid="{6603FD5E-6DD9-40FD-B8A9-1BE4BFBE0A79}"/>
    <hyperlink ref="AC24" location="①生徒データ入力!A1" display="①生徒データ入力" xr:uid="{F718E370-4668-46FF-87D0-60A3DB9B3D39}"/>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843F-2D92-43C6-B7CE-46826CDB00B9}">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(37)</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779BF70-657F-4BA8-B298-9ECA89EC734E}"/>
    <hyperlink ref="AC19" location="①生徒データ入力!A1" display="①生徒データ入力" xr:uid="{BAE7EE8F-255C-4B6A-8C64-EDCD4406A6BD}"/>
    <hyperlink ref="AC27" location="'⓪学校関係データ入力'!A1" display="⓪学校関係データ入力" xr:uid="{50A97534-A31E-46B7-B095-4E180B5E7E9E}"/>
    <hyperlink ref="AC24" location="①生徒データ入力!A1" display="①生徒データ入力" xr:uid="{0F602D4E-FEB6-4AED-9578-8B6052CD1A30}"/>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06B4-B029-4228-85C7-742A8361D96B}">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(38)</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9C5FBF53-BA3C-4B8C-BD63-D0D30BED184B}"/>
    <hyperlink ref="AC19" location="①生徒データ入力!A1" display="①生徒データ入力" xr:uid="{F48AE4E5-1C2B-4C6B-BF4A-C627E3E5A927}"/>
    <hyperlink ref="AC27" location="'⓪学校関係データ入力'!A1" display="⓪学校関係データ入力" xr:uid="{E578BE8A-3E24-4B95-9C13-867F3014F425}"/>
    <hyperlink ref="AC24" location="①生徒データ入力!A1" display="①生徒データ入力" xr:uid="{CA5A7411-0194-49DD-89C2-07E95095FA62}"/>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9E812-8DFE-4349-A150-C47997A81E45}">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(39)</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82FCDAD7-7683-4F31-91FA-B2B594743A26}"/>
    <hyperlink ref="AC19" location="①生徒データ入力!A1" display="①生徒データ入力" xr:uid="{4B9EEE0B-215B-48C2-A5C2-D1A48C73BC66}"/>
    <hyperlink ref="AC27" location="'⓪学校関係データ入力'!A1" display="⓪学校関係データ入力" xr:uid="{0E4566DF-8FCC-4858-93AC-2D553D607F45}"/>
    <hyperlink ref="AC24" location="①生徒データ入力!A1" display="①生徒データ入力" xr:uid="{9DE51432-F1BE-4011-B413-879CE8D63D3C}"/>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8B7BB-B6A0-4E50-A24D-48BADA5BE9AC}">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(40)</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3ECF32B6-2B21-4F74-803B-9C0D22618434}"/>
    <hyperlink ref="AC19" location="①生徒データ入力!A1" display="①生徒データ入力" xr:uid="{7AA62169-B3AA-493A-9B85-171862CD57C2}"/>
    <hyperlink ref="AC27" location="'⓪学校関係データ入力'!A1" display="⓪学校関係データ入力" xr:uid="{14DA36C4-19AB-47FF-8D23-A3C2495E9798}"/>
    <hyperlink ref="AC24" location="①生徒データ入力!A1" display="①生徒データ入力" xr:uid="{37CBE94D-F1C6-4A33-A0AD-E102D694CF59}"/>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0A0C-B3A3-4A24-8725-B8710B6A3BFD}">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(41)</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A96FF0E0-F573-4281-A3A0-41A4BD67DDEE}"/>
    <hyperlink ref="AC19" location="①生徒データ入力!A1" display="①生徒データ入力" xr:uid="{E112AD4C-6931-491D-9F81-D801D79C31C9}"/>
    <hyperlink ref="AC27" location="'⓪学校関係データ入力'!A1" display="⓪学校関係データ入力" xr:uid="{0044E7E2-A764-4EA6-8183-205422244F92}"/>
    <hyperlink ref="AC24" location="①生徒データ入力!A1" display="①生徒データ入力" xr:uid="{3F8E402D-2EFC-424C-AA0A-B8EF0460E941}"/>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D6619-9AEC-4878-A328-FA13679131D5}">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(42)</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0FF3D870-3FCB-4267-9AB2-22A1C32AD515}"/>
    <hyperlink ref="AC19" location="①生徒データ入力!A1" display="①生徒データ入力" xr:uid="{E5B9795E-EE85-4DAE-8644-F737C386B39D}"/>
    <hyperlink ref="AC27" location="'⓪学校関係データ入力'!A1" display="⓪学校関係データ入力" xr:uid="{9D3CAF61-B8D4-4DB6-B759-A9DF22A51489}"/>
    <hyperlink ref="AC24" location="①生徒データ入力!A1" display="①生徒データ入力" xr:uid="{D81B1FEE-6117-42C3-9DE8-83E2A4CF9D3A}"/>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E2F1-4A33-4285-B0BD-0D91AA8FD6D4}">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(43)</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478F8B63-FF2F-4126-9915-D24A8DB19836}"/>
    <hyperlink ref="AC19" location="①生徒データ入力!A1" display="①生徒データ入力" xr:uid="{FC97AFBF-7F0E-4253-99A4-F2D1B41C64B9}"/>
    <hyperlink ref="AC27" location="'⓪学校関係データ入力'!A1" display="⓪学校関係データ入力" xr:uid="{206239E4-0482-489A-BC5E-A1B4FC392B4D}"/>
    <hyperlink ref="AC24" location="①生徒データ入力!A1" display="①生徒データ入力" xr:uid="{5550B55A-489B-4A04-AFFE-CEA73A5F0B3B}"/>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66AA-CA7F-45F7-8D45-F49DB7653D09}">
  <sheetPr>
    <pageSetUpPr fitToPage="1"/>
  </sheetPr>
  <dimension ref="A1:AL41"/>
  <sheetViews>
    <sheetView view="pageBreakPreview" topLeftCell="A10"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(44)</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B6C5F535-4FFE-4293-9CDB-DF55E02152BC}"/>
    <hyperlink ref="AC19" location="①生徒データ入力!A1" display="①生徒データ入力" xr:uid="{885200AD-798E-43E3-99E0-9726E20CD97E}"/>
    <hyperlink ref="AC27" location="'⓪学校関係データ入力'!A1" display="⓪学校関係データ入力" xr:uid="{54BA1F49-29FF-4534-9C77-AFAB8F16B936}"/>
    <hyperlink ref="AC24" location="①生徒データ入力!A1" display="①生徒データ入力" xr:uid="{C2B0CB07-ACC9-4B1D-90A1-A6FD77E0B141}"/>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59A0-B885-42A9-936F-58858C25A66C}">
  <sheetPr>
    <pageSetUpPr fitToPage="1"/>
  </sheetPr>
  <dimension ref="A1:AL41"/>
  <sheetViews>
    <sheetView view="pageBreakPreview"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(45)</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ECC6AEB2-9B82-45F0-80FF-EC1F171A5929}"/>
    <hyperlink ref="AC19" location="①生徒データ入力!A1" display="①生徒データ入力" xr:uid="{39ABD9FB-526C-4CD8-AA54-1FCBA0F2B630}"/>
    <hyperlink ref="AC27" location="'⓪学校関係データ入力'!A1" display="⓪学校関係データ入力" xr:uid="{DA643622-09F9-4582-A843-D0B404EE3410}"/>
    <hyperlink ref="AC24" location="①生徒データ入力!A1" display="①生徒データ入力" xr:uid="{26915067-52EF-42C6-9279-925A1919AFFA}"/>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5879-0B04-4920-BA3C-B93E51A0F1B7}">
  <sheetPr>
    <pageSetUpPr fitToPage="1"/>
  </sheetPr>
  <dimension ref="A1:AL41"/>
  <sheetViews>
    <sheetView view="pageBreakPreview" topLeftCell="A16"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(1)</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G2:S2"/>
    <mergeCell ref="B3:D3"/>
    <mergeCell ref="E3:F3"/>
    <mergeCell ref="G3:K3"/>
    <mergeCell ref="M3:M5"/>
    <mergeCell ref="B4:D5"/>
    <mergeCell ref="E4:F5"/>
    <mergeCell ref="G4:K5"/>
    <mergeCell ref="L4:L5"/>
    <mergeCell ref="Q8:R8"/>
    <mergeCell ref="S8:T8"/>
    <mergeCell ref="U8:V8"/>
    <mergeCell ref="W8:Z8"/>
    <mergeCell ref="C10:D10"/>
    <mergeCell ref="E10:F10"/>
    <mergeCell ref="G10:H10"/>
    <mergeCell ref="I10:J10"/>
    <mergeCell ref="K10:L10"/>
    <mergeCell ref="M10:N10"/>
    <mergeCell ref="C6:D8"/>
    <mergeCell ref="E6:Z6"/>
    <mergeCell ref="E8:F8"/>
    <mergeCell ref="G8:H8"/>
    <mergeCell ref="I8:J8"/>
    <mergeCell ref="K8:L8"/>
    <mergeCell ref="M8:N8"/>
    <mergeCell ref="O8:P8"/>
    <mergeCell ref="S11:T11"/>
    <mergeCell ref="U11:V11"/>
    <mergeCell ref="W11:Z11"/>
    <mergeCell ref="O10:P10"/>
    <mergeCell ref="Q10:R10"/>
    <mergeCell ref="S10:T10"/>
    <mergeCell ref="U10:V10"/>
    <mergeCell ref="W10:Z10"/>
    <mergeCell ref="C11:D11"/>
    <mergeCell ref="E11:F11"/>
    <mergeCell ref="G11:H11"/>
    <mergeCell ref="I11:J11"/>
    <mergeCell ref="K11:L11"/>
    <mergeCell ref="O11:P11"/>
    <mergeCell ref="I13:J13"/>
    <mergeCell ref="K13:L13"/>
    <mergeCell ref="C12:D12"/>
    <mergeCell ref="E12:F12"/>
    <mergeCell ref="G12:H12"/>
    <mergeCell ref="I12:J12"/>
    <mergeCell ref="K12:L12"/>
    <mergeCell ref="M11:N11"/>
    <mergeCell ref="Q11:R11"/>
    <mergeCell ref="E14:Z16"/>
    <mergeCell ref="B21:B23"/>
    <mergeCell ref="C21:D21"/>
    <mergeCell ref="E21:Z21"/>
    <mergeCell ref="C22:D22"/>
    <mergeCell ref="E22:Z22"/>
    <mergeCell ref="C23:D23"/>
    <mergeCell ref="E23:Z23"/>
    <mergeCell ref="B6:B16"/>
    <mergeCell ref="M13:N13"/>
    <mergeCell ref="O13:P13"/>
    <mergeCell ref="Q13:R13"/>
    <mergeCell ref="S13:T13"/>
    <mergeCell ref="U13:V13"/>
    <mergeCell ref="W13:Z13"/>
    <mergeCell ref="O12:P12"/>
    <mergeCell ref="Q12:R12"/>
    <mergeCell ref="S12:T12"/>
    <mergeCell ref="U12:V12"/>
    <mergeCell ref="W12:Z12"/>
    <mergeCell ref="M12:N12"/>
    <mergeCell ref="C13:D13"/>
    <mergeCell ref="E13:F13"/>
    <mergeCell ref="G13:H13"/>
    <mergeCell ref="AC28:AC29"/>
    <mergeCell ref="W31:Y31"/>
    <mergeCell ref="C32:H32"/>
    <mergeCell ref="W32:Y32"/>
    <mergeCell ref="A28:A30"/>
    <mergeCell ref="N3:R4"/>
    <mergeCell ref="N5:R5"/>
    <mergeCell ref="S5:V5"/>
    <mergeCell ref="S3:V4"/>
    <mergeCell ref="W27:Y27"/>
    <mergeCell ref="B17:B20"/>
    <mergeCell ref="C17:D17"/>
    <mergeCell ref="E17:F17"/>
    <mergeCell ref="C18:D18"/>
    <mergeCell ref="E18:F18"/>
    <mergeCell ref="C19:D19"/>
    <mergeCell ref="E19:F19"/>
    <mergeCell ref="B24:D24"/>
    <mergeCell ref="E24:Z24"/>
    <mergeCell ref="B25:D25"/>
    <mergeCell ref="C20:D20"/>
    <mergeCell ref="E20:F20"/>
    <mergeCell ref="R32:V32"/>
    <mergeCell ref="C14:D16"/>
    <mergeCell ref="E25:Z25"/>
    <mergeCell ref="K19:Z19"/>
    <mergeCell ref="K18:Z18"/>
    <mergeCell ref="K17:Z17"/>
    <mergeCell ref="R29:V29"/>
    <mergeCell ref="W39:Y39"/>
    <mergeCell ref="W40:Y40"/>
    <mergeCell ref="W41:Y41"/>
    <mergeCell ref="C29:P29"/>
    <mergeCell ref="W33:Y33"/>
    <mergeCell ref="W35:Y35"/>
    <mergeCell ref="W36:Y36"/>
    <mergeCell ref="W37:Y37"/>
    <mergeCell ref="W38:Y38"/>
    <mergeCell ref="G17:H17"/>
    <mergeCell ref="I17:J17"/>
    <mergeCell ref="G18:H18"/>
    <mergeCell ref="I18:J18"/>
    <mergeCell ref="G19:H19"/>
    <mergeCell ref="I19:J19"/>
    <mergeCell ref="G20:H20"/>
    <mergeCell ref="I20:J20"/>
    <mergeCell ref="K20:Z20"/>
  </mergeCells>
  <phoneticPr fontId="2"/>
  <hyperlinks>
    <hyperlink ref="AC2" location="①生徒データ入力!A1" display="①生徒データ入力" xr:uid="{23DB4D98-9DE4-4B3C-864B-C5F3BB7513A1}"/>
    <hyperlink ref="AC19" location="①生徒データ入力!A1" display="①生徒データ入力" xr:uid="{F3B22920-DC87-4168-B7B4-603E4C13D08E}"/>
    <hyperlink ref="AC27" location="'⓪学校関係データ入力'!A1" display="⓪学校関係データ入力" xr:uid="{B452E83C-DF3C-4096-A4EF-F98887D477B1}"/>
    <hyperlink ref="AC24" location="①生徒データ入力!A1" display="①生徒データ入力" xr:uid="{947A6589-5C5B-43F4-B6C3-F7D3D1420E15}"/>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669C1-2015-48C5-B52A-503A114E5ADF}">
  <sheetPr>
    <pageSetUpPr fitToPage="1"/>
  </sheetPr>
  <dimension ref="A1:AL41"/>
  <sheetViews>
    <sheetView view="pageBreakPreview"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(2)</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D75E1C4E-3DE9-49B8-9BA1-66DC4961C39A}"/>
    <hyperlink ref="AC19" location="①生徒データ入力!A1" display="①生徒データ入力" xr:uid="{037E4274-0BD8-4BF6-89B5-BB71EF467056}"/>
    <hyperlink ref="AC27" location="'⓪学校関係データ入力'!A1" display="⓪学校関係データ入力" xr:uid="{B8730E3F-9DB1-4130-9726-518DA3BD9AA0}"/>
    <hyperlink ref="AC24" location="①生徒データ入力!A1" display="①生徒データ入力" xr:uid="{19FBDEB4-7247-4D71-A76C-93E22584E1C5}"/>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EFE7-2BB2-451E-B92B-54FE0B7F02CD}">
  <sheetPr>
    <pageSetUpPr fitToPage="1"/>
  </sheetPr>
  <dimension ref="A1:AL41"/>
  <sheetViews>
    <sheetView view="pageBreakPreview" topLeftCell="A16"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(3)</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A7C7E516-C179-4225-A19E-77965130DA25}"/>
    <hyperlink ref="AC19" location="①生徒データ入力!A1" display="①生徒データ入力" xr:uid="{044CF5AC-1914-48C3-9BB8-08C55098E329}"/>
    <hyperlink ref="AC27" location="'⓪学校関係データ入力'!A1" display="⓪学校関係データ入力" xr:uid="{40FF752F-868A-4C14-B745-AF842C01C4C3}"/>
    <hyperlink ref="AC24" location="①生徒データ入力!A1" display="①生徒データ入力" xr:uid="{57973784-699A-4C9D-B882-25771C221786}"/>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1BF9-F007-40CE-ACFE-6314B1DD096C}">
  <sheetPr>
    <pageSetUpPr fitToPage="1"/>
  </sheetPr>
  <dimension ref="A1:AL41"/>
  <sheetViews>
    <sheetView view="pageBreakPreview" topLeftCell="A15" zoomScaleNormal="120" zoomScaleSheetLayoutView="10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(4)</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63C8C3B1-6C66-4C2F-8357-A753F5889B21}"/>
    <hyperlink ref="AC19" location="①生徒データ入力!A1" display="①生徒データ入力" xr:uid="{05346B44-1AB7-420F-83DA-1D2C1781DA77}"/>
    <hyperlink ref="AC27" location="'⓪学校関係データ入力'!A1" display="⓪学校関係データ入力" xr:uid="{872C32A5-2E65-4304-B965-B6FB09336E4F}"/>
    <hyperlink ref="AC24" location="①生徒データ入力!A1" display="①生徒データ入力" xr:uid="{109D1194-2D6B-4CE0-94EE-130270A8297A}"/>
  </hyperlinks>
  <printOptions horizontalCentered="1"/>
  <pageMargins left="0.23622047244094491" right="0.23622047244094491" top="0.55118110236220474" bottom="0.55118110236220474" header="0" footer="0"/>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3DB0-6E44-4E69-9BD0-30EA209FE291}">
  <sheetPr>
    <pageSetUpPr fitToPage="1"/>
  </sheetPr>
  <dimension ref="A1:AL41"/>
  <sheetViews>
    <sheetView view="pageBreakPreview" topLeftCell="B1" zoomScale="120" zoomScaleNormal="120" zoomScaleSheetLayoutView="120" workbookViewId="0">
      <selection activeCell="E35" sqref="E35"/>
    </sheetView>
  </sheetViews>
  <sheetFormatPr defaultColWidth="9" defaultRowHeight="12"/>
  <cols>
    <col min="1" max="1" customWidth="true" style="20" width="2.625"/>
    <col min="2" max="22" customWidth="true" style="20" width="4.625"/>
    <col min="23" max="23" customWidth="true" style="20" width="1.125"/>
    <col min="24" max="24" customWidth="true" style="20" width="3.5"/>
    <col min="25" max="25" customWidth="true" style="20" width="0.5"/>
    <col min="26" max="28" customWidth="true" style="20" width="4.625"/>
    <col min="29" max="30" bestFit="true" customWidth="true" style="20" width="23.875"/>
    <col min="31" max="37" customWidth="true" style="20" width="4.625"/>
    <col min="38" max="16384" style="20" width="9.0"/>
  </cols>
  <sheetData>
    <row r="1" spans="2:38" ht="13.5">
      <c r="B1" s="258" t="s">
        <v>190</v>
      </c>
      <c r="AC1" s="82" t="s">
        <v>93</v>
      </c>
      <c r="AD1" s="53" t="str" cm="1">
        <f t="array" aca="1" ref="AD1" ca="1">RIGHT(CELL("filename",A1),LEN(CELL("filename",A1))-FIND("]", CELL("filename",A1)))</f>
        <v>出力用 (5)</v>
      </c>
    </row>
    <row r="2" spans="2:38" ht="25.5" customHeight="1" thickBot="1">
      <c r="B2" s="24"/>
      <c r="F2" s="23"/>
      <c r="G2" s="419" t="s">
        <v>34</v>
      </c>
      <c r="H2" s="419"/>
      <c r="I2" s="419"/>
      <c r="J2" s="419"/>
      <c r="K2" s="419"/>
      <c r="L2" s="419"/>
      <c r="M2" s="419"/>
      <c r="N2" s="419"/>
      <c r="O2" s="419"/>
      <c r="P2" s="419"/>
      <c r="Q2" s="419"/>
      <c r="R2" s="419"/>
      <c r="S2" s="419"/>
      <c r="T2" s="23"/>
      <c r="U2" s="3"/>
      <c r="V2" s="3"/>
      <c r="W2" s="1"/>
      <c r="X2" s="1"/>
      <c r="Y2" s="1"/>
      <c r="Z2" s="22"/>
      <c r="AA2" s="13"/>
      <c r="AB2" s="13"/>
      <c r="AC2" s="89" t="s">
        <v>91</v>
      </c>
      <c r="AD2" s="16"/>
      <c r="AE2" s="13"/>
      <c r="AF2" s="13"/>
      <c r="AG2" s="13"/>
      <c r="AH2" s="13"/>
      <c r="AI2" s="13"/>
      <c r="AJ2" s="13"/>
      <c r="AK2" s="13"/>
      <c r="AL2" s="25"/>
    </row>
    <row r="3" spans="2:38" ht="15" customHeight="1">
      <c r="B3" s="387" t="s">
        <v>49</v>
      </c>
      <c r="C3" s="349"/>
      <c r="D3" s="420"/>
      <c r="E3" s="421" t="s">
        <v>23</v>
      </c>
      <c r="F3" s="422"/>
      <c r="G3" s="423">
        <f ca="1">VLOOKUP($AD$1,①生徒データ入力!$B$9:$BI$54,6,FALSE)</f>
        <v>0</v>
      </c>
      <c r="H3" s="424"/>
      <c r="I3" s="424"/>
      <c r="J3" s="424"/>
      <c r="K3" s="425"/>
      <c r="L3" s="9" t="s">
        <v>24</v>
      </c>
      <c r="M3" s="426" t="s">
        <v>25</v>
      </c>
      <c r="N3" s="429">
        <f ca="1">VLOOKUP($AD$1,①生徒データ入力!$B$9:$BI$54,8,FALSE)</f>
        <v>45383</v>
      </c>
      <c r="O3" s="430"/>
      <c r="P3" s="430"/>
      <c r="Q3" s="430"/>
      <c r="R3" s="430"/>
      <c r="S3" s="276" t="str">
        <f ca="1">VLOOKUP($AD$1,①生徒データ入力!$B$9:$BI$54,9,FALSE)</f>
        <v>入学</v>
      </c>
      <c r="T3" s="276"/>
      <c r="U3" s="276"/>
      <c r="V3" s="276"/>
      <c r="W3" s="47"/>
      <c r="X3" s="47"/>
      <c r="Y3" s="47"/>
      <c r="Z3" s="48"/>
      <c r="AA3" s="13"/>
      <c r="AB3" s="13"/>
      <c r="AC3" s="398" t="s">
        <v>90</v>
      </c>
      <c r="AD3" s="3"/>
      <c r="AE3" s="13"/>
      <c r="AF3" s="13"/>
      <c r="AG3" s="13"/>
      <c r="AH3" s="13"/>
      <c r="AI3" s="13"/>
      <c r="AJ3" s="13"/>
      <c r="AK3" s="13"/>
      <c r="AL3" s="25"/>
    </row>
    <row r="4" spans="2:38" ht="15" customHeight="1">
      <c r="B4" s="399" t="s">
        <v>68</v>
      </c>
      <c r="C4" s="400"/>
      <c r="D4" s="401"/>
      <c r="E4" s="405" t="s">
        <v>0</v>
      </c>
      <c r="F4" s="406"/>
      <c r="G4" s="409">
        <f ca="1">VLOOKUP($AD$1,①生徒データ入力!$B$9:$BI$54,5,FALSE)</f>
        <v>0</v>
      </c>
      <c r="H4" s="410"/>
      <c r="I4" s="410"/>
      <c r="J4" s="410"/>
      <c r="K4" s="411"/>
      <c r="L4" s="415">
        <f ca="1">VLOOKUP($AD$1,①生徒データ入力!$B$9:$BI$54,7,FALSE)</f>
        <v>0</v>
      </c>
      <c r="M4" s="427"/>
      <c r="N4" s="431"/>
      <c r="O4" s="432"/>
      <c r="P4" s="432"/>
      <c r="Q4" s="432"/>
      <c r="R4" s="432"/>
      <c r="S4" s="278"/>
      <c r="T4" s="278"/>
      <c r="U4" s="278"/>
      <c r="V4" s="278"/>
      <c r="W4" s="49"/>
      <c r="X4" s="49"/>
      <c r="Y4" s="49"/>
      <c r="Z4" s="50"/>
      <c r="AA4" s="13"/>
      <c r="AB4" s="13"/>
      <c r="AC4" s="398"/>
      <c r="AD4" s="13"/>
      <c r="AE4" s="13"/>
      <c r="AF4" s="13"/>
      <c r="AG4" s="13"/>
      <c r="AH4" s="13"/>
      <c r="AI4" s="13"/>
      <c r="AJ4" s="13"/>
      <c r="AK4" s="13"/>
      <c r="AL4" s="25"/>
    </row>
    <row r="5" spans="2:38" ht="30" customHeight="1" thickBot="1">
      <c r="B5" s="402"/>
      <c r="C5" s="403"/>
      <c r="D5" s="404"/>
      <c r="E5" s="407"/>
      <c r="F5" s="408"/>
      <c r="G5" s="412"/>
      <c r="H5" s="413"/>
      <c r="I5" s="413"/>
      <c r="J5" s="413"/>
      <c r="K5" s="414"/>
      <c r="L5" s="416"/>
      <c r="M5" s="428"/>
      <c r="N5" s="417">
        <f ca="1">VLOOKUP($AD$1,①生徒データ入力!$B$9:$BI$54,11,FALSE)</f>
        <v>46477</v>
      </c>
      <c r="O5" s="418"/>
      <c r="P5" s="418"/>
      <c r="Q5" s="418"/>
      <c r="R5" s="418"/>
      <c r="S5" s="280" t="str">
        <f ca="1">VLOOKUP($AD$1,①生徒データ入力!$B$9:$BI$54,12,FALSE)</f>
        <v>卒業見込み</v>
      </c>
      <c r="T5" s="280"/>
      <c r="U5" s="280"/>
      <c r="V5" s="280"/>
      <c r="W5" s="51"/>
      <c r="X5" s="51"/>
      <c r="Y5" s="51"/>
      <c r="Z5" s="52"/>
      <c r="AA5" s="13"/>
      <c r="AB5" s="13"/>
      <c r="AC5" s="83"/>
      <c r="AD5" s="13"/>
      <c r="AE5" s="13"/>
      <c r="AF5" s="13"/>
      <c r="AG5" s="13"/>
      <c r="AH5" s="13"/>
      <c r="AI5" s="13"/>
      <c r="AJ5" s="13"/>
      <c r="AK5" s="13"/>
      <c r="AL5" s="25"/>
    </row>
    <row r="6" spans="2:38" ht="21.6" customHeight="1">
      <c r="B6" s="326" t="s">
        <v>26</v>
      </c>
      <c r="C6" s="383" t="s">
        <v>21</v>
      </c>
      <c r="D6" s="384"/>
      <c r="E6" s="387" t="s">
        <v>1</v>
      </c>
      <c r="F6" s="349"/>
      <c r="G6" s="349"/>
      <c r="H6" s="349"/>
      <c r="I6" s="349"/>
      <c r="J6" s="349"/>
      <c r="K6" s="349"/>
      <c r="L6" s="349"/>
      <c r="M6" s="349"/>
      <c r="N6" s="349"/>
      <c r="O6" s="349"/>
      <c r="P6" s="349"/>
      <c r="Q6" s="349"/>
      <c r="R6" s="349"/>
      <c r="S6" s="349"/>
      <c r="T6" s="349"/>
      <c r="U6" s="349"/>
      <c r="V6" s="349"/>
      <c r="W6" s="349"/>
      <c r="X6" s="349"/>
      <c r="Y6" s="349"/>
      <c r="Z6" s="350"/>
      <c r="AC6" s="83"/>
      <c r="AD6" s="16"/>
      <c r="AE6" s="16"/>
      <c r="AK6" s="13"/>
      <c r="AL6" s="25"/>
    </row>
    <row r="7" spans="2:38" ht="3.75" customHeight="1">
      <c r="B7" s="382"/>
      <c r="C7" s="385"/>
      <c r="D7" s="386"/>
      <c r="E7" s="27"/>
      <c r="F7" s="28"/>
      <c r="G7" s="29"/>
      <c r="H7" s="30"/>
      <c r="I7" s="15"/>
      <c r="J7" s="28"/>
      <c r="K7" s="29"/>
      <c r="L7" s="30"/>
      <c r="M7" s="15"/>
      <c r="N7" s="28"/>
      <c r="O7" s="29"/>
      <c r="P7" s="30"/>
      <c r="Q7" s="15"/>
      <c r="R7" s="28"/>
      <c r="S7" s="29"/>
      <c r="T7" s="30"/>
      <c r="U7" s="15"/>
      <c r="V7" s="30"/>
      <c r="W7" s="31"/>
      <c r="X7" s="28"/>
      <c r="Y7" s="28"/>
      <c r="Z7" s="32"/>
      <c r="AC7" s="83"/>
      <c r="AD7" s="16"/>
      <c r="AE7" s="16"/>
      <c r="AK7" s="13"/>
      <c r="AL7" s="25"/>
    </row>
    <row r="8" spans="2:38" ht="65.25" customHeight="1">
      <c r="B8" s="382"/>
      <c r="C8" s="386"/>
      <c r="D8" s="386"/>
      <c r="E8" s="388" t="s">
        <v>35</v>
      </c>
      <c r="F8" s="389"/>
      <c r="G8" s="390" t="s">
        <v>2</v>
      </c>
      <c r="H8" s="391"/>
      <c r="I8" s="389" t="s">
        <v>3</v>
      </c>
      <c r="J8" s="389"/>
      <c r="K8" s="390" t="s">
        <v>4</v>
      </c>
      <c r="L8" s="391"/>
      <c r="M8" s="389" t="s">
        <v>5</v>
      </c>
      <c r="N8" s="389"/>
      <c r="O8" s="390" t="s">
        <v>6</v>
      </c>
      <c r="P8" s="391"/>
      <c r="Q8" s="389" t="s">
        <v>7</v>
      </c>
      <c r="R8" s="389"/>
      <c r="S8" s="390" t="s">
        <v>30</v>
      </c>
      <c r="T8" s="391"/>
      <c r="U8" s="389" t="s">
        <v>8</v>
      </c>
      <c r="V8" s="391"/>
      <c r="W8" s="392" t="s">
        <v>9</v>
      </c>
      <c r="X8" s="393"/>
      <c r="Y8" s="393"/>
      <c r="Z8" s="394"/>
      <c r="AC8" s="84"/>
      <c r="AD8" s="2"/>
      <c r="AE8" s="2"/>
      <c r="AK8" s="13"/>
      <c r="AL8" s="25"/>
    </row>
    <row r="9" spans="2:38" ht="3.75" customHeight="1">
      <c r="B9" s="382"/>
      <c r="C9" s="33"/>
      <c r="D9" s="34"/>
      <c r="E9" s="35"/>
      <c r="F9" s="36"/>
      <c r="G9" s="37"/>
      <c r="H9" s="38"/>
      <c r="I9" s="36"/>
      <c r="J9" s="36"/>
      <c r="K9" s="37"/>
      <c r="L9" s="38"/>
      <c r="M9" s="36"/>
      <c r="N9" s="36"/>
      <c r="O9" s="37"/>
      <c r="P9" s="38"/>
      <c r="Q9" s="36"/>
      <c r="R9" s="36"/>
      <c r="S9" s="37"/>
      <c r="T9" s="38"/>
      <c r="U9" s="36"/>
      <c r="V9" s="38"/>
      <c r="W9" s="39"/>
      <c r="X9" s="40"/>
      <c r="Y9" s="40"/>
      <c r="Z9" s="41"/>
      <c r="AC9" s="85"/>
      <c r="AD9" s="2"/>
      <c r="AE9" s="2"/>
      <c r="AK9" s="13"/>
      <c r="AL9" s="25"/>
    </row>
    <row r="10" spans="2:38" ht="39" customHeight="1">
      <c r="B10" s="382"/>
      <c r="C10" s="377" t="s">
        <v>27</v>
      </c>
      <c r="D10" s="378"/>
      <c r="E10" s="379">
        <f ca="1">VLOOKUP($AD$1,①生徒データ入力!$B$9:$BI$54,14,FALSE)</f>
        <v>0</v>
      </c>
      <c r="F10" s="376"/>
      <c r="G10" s="353">
        <f ca="1">VLOOKUP($AD$1,①生徒データ入力!$B$9:$BI$54,15,FALSE)</f>
        <v>0</v>
      </c>
      <c r="H10" s="376"/>
      <c r="I10" s="353">
        <f ca="1">VLOOKUP($AD$1,①生徒データ入力!$B$9:$BI$54,16,FALSE)</f>
        <v>0</v>
      </c>
      <c r="J10" s="376"/>
      <c r="K10" s="353">
        <f ca="1">VLOOKUP($AD$1,①生徒データ入力!$B$9:$BI$54,17,FALSE)</f>
        <v>0</v>
      </c>
      <c r="L10" s="376"/>
      <c r="M10" s="353">
        <f ca="1">VLOOKUP($AD$1,①生徒データ入力!$B$9:$BI$54,18,FALSE)</f>
        <v>0</v>
      </c>
      <c r="N10" s="376"/>
      <c r="O10" s="353">
        <f ca="1">VLOOKUP($AD$1,①生徒データ入力!$B$9:$BI$54,19,FALSE)</f>
        <v>0</v>
      </c>
      <c r="P10" s="376"/>
      <c r="Q10" s="353">
        <f ca="1">VLOOKUP($AD$1,①生徒データ入力!$B$9:$BI$54,20,FALSE)</f>
        <v>0</v>
      </c>
      <c r="R10" s="376"/>
      <c r="S10" s="353">
        <f ca="1">VLOOKUP($AD$1,①生徒データ入力!$B$9:$BI$54,21,FALSE)</f>
        <v>0</v>
      </c>
      <c r="T10" s="376"/>
      <c r="U10" s="353">
        <f ca="1">VLOOKUP($AD$1,①生徒データ入力!$B$9:$BI$54,22,FALSE)</f>
        <v>0</v>
      </c>
      <c r="V10" s="376"/>
      <c r="W10" s="353">
        <f ca="1">SUM(E10:V10)</f>
        <v>0</v>
      </c>
      <c r="X10" s="354"/>
      <c r="Y10" s="354"/>
      <c r="Z10" s="355"/>
      <c r="AC10" s="85"/>
      <c r="AD10" s="16"/>
      <c r="AE10" s="16"/>
      <c r="AK10" s="13"/>
      <c r="AL10" s="25"/>
    </row>
    <row r="11" spans="2:38" ht="39" customHeight="1">
      <c r="B11" s="382"/>
      <c r="C11" s="377" t="s">
        <v>28</v>
      </c>
      <c r="D11" s="378"/>
      <c r="E11" s="379">
        <f ca="1">VLOOKUP($AD$1,①生徒データ入力!$B$9:$BI$54,23,FALSE)</f>
        <v>0</v>
      </c>
      <c r="F11" s="376"/>
      <c r="G11" s="353">
        <f ca="1">VLOOKUP($AD$1,①生徒データ入力!$B$9:$BI$54,24,FALSE)</f>
        <v>0</v>
      </c>
      <c r="H11" s="376"/>
      <c r="I11" s="353">
        <f ca="1">VLOOKUP($AD$1,①生徒データ入力!$B$9:$BI$54,25,FALSE)</f>
        <v>0</v>
      </c>
      <c r="J11" s="376"/>
      <c r="K11" s="353">
        <f ca="1">VLOOKUP($AD$1,①生徒データ入力!$B$9:$BI$54,26,FALSE)</f>
        <v>0</v>
      </c>
      <c r="L11" s="376"/>
      <c r="M11" s="353">
        <f ca="1">VLOOKUP($AD$1,①生徒データ入力!$B$9:$BI$54,27,FALSE)</f>
        <v>0</v>
      </c>
      <c r="N11" s="376"/>
      <c r="O11" s="353">
        <f ca="1">VLOOKUP($AD$1,①生徒データ入力!$B$9:$BI$54,28,FALSE)</f>
        <v>0</v>
      </c>
      <c r="P11" s="376"/>
      <c r="Q11" s="353">
        <f ca="1">VLOOKUP($AD$1,①生徒データ入力!$B$9:$BI$54,29,FALSE)</f>
        <v>0</v>
      </c>
      <c r="R11" s="376"/>
      <c r="S11" s="353">
        <f ca="1">VLOOKUP($AD$1,①生徒データ入力!$B$9:$BI$54,30,FALSE)</f>
        <v>0</v>
      </c>
      <c r="T11" s="376"/>
      <c r="U11" s="353">
        <f ca="1">VLOOKUP($AD$1,①生徒データ入力!$B$9:$BI$54,31,FALSE)</f>
        <v>0</v>
      </c>
      <c r="V11" s="376"/>
      <c r="W11" s="353">
        <f ca="1">SUM(E11:V11)</f>
        <v>0</v>
      </c>
      <c r="X11" s="354"/>
      <c r="Y11" s="354"/>
      <c r="Z11" s="355"/>
      <c r="AC11" s="85"/>
      <c r="AD11" s="16"/>
      <c r="AE11" s="16"/>
      <c r="AK11" s="13"/>
      <c r="AL11" s="25"/>
    </row>
    <row r="12" spans="2:38" ht="39" customHeight="1" thickBot="1">
      <c r="B12" s="382"/>
      <c r="C12" s="395" t="s">
        <v>29</v>
      </c>
      <c r="D12" s="396"/>
      <c r="E12" s="397">
        <f ca="1">VLOOKUP($AD$1,①生徒データ入力!$B$9:$BI$54,32,FALSE)</f>
        <v>0</v>
      </c>
      <c r="F12" s="375"/>
      <c r="G12" s="374">
        <f ca="1">VLOOKUP($AD$1,①生徒データ入力!$B$9:$BI$54,33,FALSE)</f>
        <v>0</v>
      </c>
      <c r="H12" s="375"/>
      <c r="I12" s="374">
        <f ca="1">VLOOKUP($AD$1,①生徒データ入力!$B$9:$BI$54,34,FALSE)</f>
        <v>0</v>
      </c>
      <c r="J12" s="375"/>
      <c r="K12" s="374">
        <f ca="1">VLOOKUP($AD$1,①生徒データ入力!$B$9:$BI$54,35,FALSE)</f>
        <v>0</v>
      </c>
      <c r="L12" s="375"/>
      <c r="M12" s="374">
        <f ca="1">VLOOKUP($AD$1,①生徒データ入力!$B$9:$BI$54,36,FALSE)</f>
        <v>0</v>
      </c>
      <c r="N12" s="375"/>
      <c r="O12" s="374">
        <f ca="1">VLOOKUP($AD$1,①生徒データ入力!$B$9:$BI$54,37,FALSE)</f>
        <v>0</v>
      </c>
      <c r="P12" s="375"/>
      <c r="Q12" s="374">
        <f ca="1">VLOOKUP($AD$1,①生徒データ入力!$B$9:$BI$54,38,FALSE)</f>
        <v>0</v>
      </c>
      <c r="R12" s="375"/>
      <c r="S12" s="374">
        <f ca="1">VLOOKUP($AD$1,①生徒データ入力!$B$9:$BI$54,39,FALSE)</f>
        <v>0</v>
      </c>
      <c r="T12" s="375"/>
      <c r="U12" s="374">
        <f ca="1">VLOOKUP($AD$1,①生徒データ入力!$B$9:$BI$54,40,FALSE)</f>
        <v>0</v>
      </c>
      <c r="V12" s="375"/>
      <c r="W12" s="374">
        <f ca="1">SUM(E12:V12)</f>
        <v>0</v>
      </c>
      <c r="X12" s="380"/>
      <c r="Y12" s="380"/>
      <c r="Z12" s="381"/>
      <c r="AC12" s="85"/>
      <c r="AD12" s="16"/>
      <c r="AE12" s="16"/>
      <c r="AK12" s="13"/>
      <c r="AL12" s="25"/>
    </row>
    <row r="13" spans="2:38" ht="39" customHeight="1" thickBot="1">
      <c r="B13" s="382"/>
      <c r="C13" s="371" t="s">
        <v>19</v>
      </c>
      <c r="D13" s="372"/>
      <c r="E13" s="373">
        <f ca="1">SUM(E10:F12)</f>
        <v>0</v>
      </c>
      <c r="F13" s="352"/>
      <c r="G13" s="351">
        <f ca="1">SUM(G10:H12)</f>
        <v>0</v>
      </c>
      <c r="H13" s="352"/>
      <c r="I13" s="351">
        <f ca="1">SUM(I10:J12)</f>
        <v>0</v>
      </c>
      <c r="J13" s="352"/>
      <c r="K13" s="351">
        <f ca="1">SUM(K10:L12)</f>
        <v>0</v>
      </c>
      <c r="L13" s="352"/>
      <c r="M13" s="351">
        <f ca="1">SUM(M10:N12)</f>
        <v>0</v>
      </c>
      <c r="N13" s="352"/>
      <c r="O13" s="351">
        <f ca="1">SUM(O10:P12)</f>
        <v>0</v>
      </c>
      <c r="P13" s="352"/>
      <c r="Q13" s="351">
        <f ca="1">SUM(Q10:R12)</f>
        <v>0</v>
      </c>
      <c r="R13" s="352"/>
      <c r="S13" s="351">
        <f ca="1">SUM(S10:T12)</f>
        <v>0</v>
      </c>
      <c r="T13" s="352"/>
      <c r="U13" s="351">
        <f ca="1">SUM(U10:V12)</f>
        <v>0</v>
      </c>
      <c r="V13" s="352"/>
      <c r="W13" s="353">
        <f ca="1">SUM(W10:X12)</f>
        <v>0</v>
      </c>
      <c r="X13" s="354"/>
      <c r="Y13" s="354">
        <f>SUM(Y10:Z12)</f>
        <v>0</v>
      </c>
      <c r="Z13" s="355"/>
      <c r="AC13" s="85"/>
      <c r="AD13" s="16"/>
      <c r="AE13" s="16"/>
      <c r="AF13" s="16"/>
      <c r="AG13" s="16"/>
      <c r="AH13" s="16"/>
      <c r="AI13" s="16"/>
      <c r="AJ13" s="16"/>
      <c r="AK13" s="13"/>
      <c r="AL13" s="25"/>
    </row>
    <row r="14" spans="2:38" ht="22.15" customHeight="1">
      <c r="B14" s="382"/>
      <c r="C14" s="356" t="s">
        <v>31</v>
      </c>
      <c r="D14" s="357"/>
      <c r="E14" s="362">
        <f ca="1">VLOOKUP($AD$1,①生徒データ入力!$B$9:$BI$54,41,FALSE)</f>
        <v>0</v>
      </c>
      <c r="F14" s="363"/>
      <c r="G14" s="363"/>
      <c r="H14" s="363"/>
      <c r="I14" s="363"/>
      <c r="J14" s="363"/>
      <c r="K14" s="363"/>
      <c r="L14" s="363"/>
      <c r="M14" s="363"/>
      <c r="N14" s="363"/>
      <c r="O14" s="363"/>
      <c r="P14" s="363"/>
      <c r="Q14" s="363"/>
      <c r="R14" s="363"/>
      <c r="S14" s="363"/>
      <c r="T14" s="363"/>
      <c r="U14" s="363"/>
      <c r="V14" s="363"/>
      <c r="W14" s="363"/>
      <c r="X14" s="363"/>
      <c r="Y14" s="363"/>
      <c r="Z14" s="364"/>
      <c r="AC14" s="85"/>
      <c r="AD14" s="16"/>
      <c r="AE14" s="16"/>
      <c r="AF14" s="16"/>
      <c r="AG14" s="16"/>
      <c r="AH14" s="16"/>
      <c r="AI14" s="16"/>
      <c r="AJ14" s="16"/>
      <c r="AK14" s="13"/>
      <c r="AL14" s="25"/>
    </row>
    <row r="15" spans="2:38" ht="22.15" customHeight="1">
      <c r="B15" s="382"/>
      <c r="C15" s="358"/>
      <c r="D15" s="359"/>
      <c r="E15" s="365"/>
      <c r="F15" s="366"/>
      <c r="G15" s="366"/>
      <c r="H15" s="366"/>
      <c r="I15" s="366"/>
      <c r="J15" s="366"/>
      <c r="K15" s="366"/>
      <c r="L15" s="366"/>
      <c r="M15" s="366"/>
      <c r="N15" s="366"/>
      <c r="O15" s="366"/>
      <c r="P15" s="366"/>
      <c r="Q15" s="366"/>
      <c r="R15" s="366"/>
      <c r="S15" s="366"/>
      <c r="T15" s="366"/>
      <c r="U15" s="366"/>
      <c r="V15" s="366"/>
      <c r="W15" s="366"/>
      <c r="X15" s="366"/>
      <c r="Y15" s="366"/>
      <c r="Z15" s="367"/>
      <c r="AC15" s="86"/>
      <c r="AD15" s="16"/>
      <c r="AE15" s="16"/>
      <c r="AF15" s="16"/>
      <c r="AG15" s="16"/>
      <c r="AH15" s="16"/>
      <c r="AI15" s="16"/>
      <c r="AJ15" s="16"/>
      <c r="AK15" s="13"/>
      <c r="AL15" s="25"/>
    </row>
    <row r="16" spans="2:38" ht="22.15" customHeight="1" thickBot="1">
      <c r="B16" s="328"/>
      <c r="C16" s="360"/>
      <c r="D16" s="361"/>
      <c r="E16" s="368"/>
      <c r="F16" s="369"/>
      <c r="G16" s="369"/>
      <c r="H16" s="369"/>
      <c r="I16" s="369"/>
      <c r="J16" s="369"/>
      <c r="K16" s="369"/>
      <c r="L16" s="369"/>
      <c r="M16" s="369"/>
      <c r="N16" s="369"/>
      <c r="O16" s="369"/>
      <c r="P16" s="369"/>
      <c r="Q16" s="369"/>
      <c r="R16" s="369"/>
      <c r="S16" s="369"/>
      <c r="T16" s="369"/>
      <c r="U16" s="369"/>
      <c r="V16" s="369"/>
      <c r="W16" s="369"/>
      <c r="X16" s="369"/>
      <c r="Y16" s="369"/>
      <c r="Z16" s="370"/>
      <c r="AA16" s="13"/>
      <c r="AB16" s="13"/>
      <c r="AC16" s="87"/>
      <c r="AD16" s="13"/>
      <c r="AE16" s="13"/>
      <c r="AF16" s="13"/>
      <c r="AG16" s="13"/>
      <c r="AH16" s="13"/>
      <c r="AI16" s="13"/>
      <c r="AJ16" s="13"/>
      <c r="AK16" s="13"/>
      <c r="AL16" s="25"/>
    </row>
    <row r="17" spans="1:38" ht="22.15" customHeight="1">
      <c r="B17" s="338" t="s">
        <v>10</v>
      </c>
      <c r="C17" s="340" t="s">
        <v>17</v>
      </c>
      <c r="D17" s="341"/>
      <c r="E17" s="342" t="s">
        <v>191</v>
      </c>
      <c r="F17" s="343"/>
      <c r="G17" s="344" t="s">
        <v>193</v>
      </c>
      <c r="H17" s="345"/>
      <c r="I17" s="346" t="s">
        <v>192</v>
      </c>
      <c r="J17" s="347"/>
      <c r="K17" s="348" t="s">
        <v>20</v>
      </c>
      <c r="L17" s="349"/>
      <c r="M17" s="349"/>
      <c r="N17" s="349"/>
      <c r="O17" s="349"/>
      <c r="P17" s="349"/>
      <c r="Q17" s="349"/>
      <c r="R17" s="349"/>
      <c r="S17" s="349"/>
      <c r="T17" s="349"/>
      <c r="U17" s="349"/>
      <c r="V17" s="349"/>
      <c r="W17" s="349"/>
      <c r="X17" s="349"/>
      <c r="Y17" s="349"/>
      <c r="Z17" s="350"/>
      <c r="AA17" s="16"/>
      <c r="AB17" s="16"/>
      <c r="AC17" s="109"/>
      <c r="AD17" s="1"/>
      <c r="AE17" s="1"/>
      <c r="AF17" s="1"/>
      <c r="AG17" s="1"/>
      <c r="AH17" s="1"/>
      <c r="AI17" s="1"/>
      <c r="AJ17" s="1"/>
      <c r="AK17" s="1"/>
      <c r="AL17" s="25"/>
    </row>
    <row r="18" spans="1:38" ht="24.75" customHeight="1">
      <c r="B18" s="327"/>
      <c r="C18" s="299" t="s">
        <v>14</v>
      </c>
      <c r="D18" s="300"/>
      <c r="E18" s="301">
        <f ca="1">VLOOKUP($AD$1,①生徒データ入力!$B$9:$BI$54,47,FALSE)</f>
        <v>0</v>
      </c>
      <c r="F18" s="302"/>
      <c r="G18" s="303">
        <f ca="1">VLOOKUP($AD$1,①生徒データ入力!$B$9:$BI$54,48,FALSE)</f>
        <v>0</v>
      </c>
      <c r="H18" s="304"/>
      <c r="I18" s="302">
        <f ca="1">VLOOKUP($AD$1,①生徒データ入力!$B$9:$BI$54,49,FALSE)</f>
        <v>0</v>
      </c>
      <c r="J18" s="304"/>
      <c r="K18" s="296">
        <f ca="1">VLOOKUP($AD$1,①生徒データ入力!$B$9:$BI$54,50,FALSE)</f>
        <v>0</v>
      </c>
      <c r="L18" s="297"/>
      <c r="M18" s="297"/>
      <c r="N18" s="297"/>
      <c r="O18" s="297"/>
      <c r="P18" s="297"/>
      <c r="Q18" s="297"/>
      <c r="R18" s="297"/>
      <c r="S18" s="297"/>
      <c r="T18" s="297"/>
      <c r="U18" s="297"/>
      <c r="V18" s="297"/>
      <c r="W18" s="297"/>
      <c r="X18" s="297"/>
      <c r="Y18" s="297"/>
      <c r="Z18" s="298"/>
      <c r="AA18" s="16"/>
      <c r="AB18" s="16"/>
      <c r="AC18" s="109"/>
      <c r="AD18" s="1"/>
      <c r="AE18" s="1"/>
      <c r="AF18" s="1"/>
      <c r="AG18" s="1"/>
      <c r="AH18" s="1"/>
      <c r="AI18" s="1"/>
      <c r="AJ18" s="1"/>
      <c r="AK18" s="1"/>
      <c r="AL18" s="25"/>
    </row>
    <row r="19" spans="1:38" ht="24.75" customHeight="1">
      <c r="B19" s="327"/>
      <c r="C19" s="299" t="s">
        <v>15</v>
      </c>
      <c r="D19" s="300"/>
      <c r="E19" s="301">
        <f ca="1">VLOOKUP($AD$1,①生徒データ入力!$B$9:$BI$54,51,FALSE)</f>
        <v>0</v>
      </c>
      <c r="F19" s="302"/>
      <c r="G19" s="303">
        <f ca="1">VLOOKUP($AD$1,①生徒データ入力!$B$9:$BI$54,52,FALSE)</f>
        <v>0</v>
      </c>
      <c r="H19" s="304"/>
      <c r="I19" s="302">
        <f ca="1">VLOOKUP($AD$1,①生徒データ入力!$B$9:$BI$54,53,FALSE)</f>
        <v>0</v>
      </c>
      <c r="J19" s="304"/>
      <c r="K19" s="296">
        <f ca="1">VLOOKUP($AD$1,①生徒データ入力!$B$9:$BI$54,54,FALSE)</f>
        <v>0</v>
      </c>
      <c r="L19" s="297"/>
      <c r="M19" s="297"/>
      <c r="N19" s="297"/>
      <c r="O19" s="297"/>
      <c r="P19" s="297"/>
      <c r="Q19" s="297"/>
      <c r="R19" s="297"/>
      <c r="S19" s="297"/>
      <c r="T19" s="297"/>
      <c r="U19" s="297"/>
      <c r="V19" s="297"/>
      <c r="W19" s="297"/>
      <c r="X19" s="297"/>
      <c r="Y19" s="297"/>
      <c r="Z19" s="298"/>
      <c r="AA19" s="16"/>
      <c r="AB19" s="16"/>
      <c r="AC19" s="89" t="s">
        <v>91</v>
      </c>
      <c r="AD19" s="1"/>
      <c r="AE19" s="1"/>
      <c r="AF19" s="1"/>
      <c r="AG19" s="1"/>
      <c r="AH19" s="1"/>
      <c r="AI19" s="1"/>
      <c r="AJ19" s="1"/>
      <c r="AK19" s="1"/>
      <c r="AL19" s="25"/>
    </row>
    <row r="20" spans="1:38" ht="24.75" customHeight="1" thickBot="1">
      <c r="B20" s="339"/>
      <c r="C20" s="287" t="s">
        <v>16</v>
      </c>
      <c r="D20" s="288"/>
      <c r="E20" s="289">
        <f ca="1">VLOOKUP($AD$1,①生徒データ入力!$B$9:$BI$54,55,FALSE)</f>
        <v>0</v>
      </c>
      <c r="F20" s="290"/>
      <c r="G20" s="291">
        <f ca="1">VLOOKUP($AD$1,①生徒データ入力!$B$9:$BI$54,56,FALSE)</f>
        <v>0</v>
      </c>
      <c r="H20" s="292"/>
      <c r="I20" s="290">
        <f ca="1">VLOOKUP($AD$1,①生徒データ入力!$B$9:$BI$54,57,FALSE)</f>
        <v>0</v>
      </c>
      <c r="J20" s="292"/>
      <c r="K20" s="293">
        <f ca="1">VLOOKUP($AD$1,①生徒データ入力!$B$9:$BI$54,58,FALSE)</f>
        <v>0</v>
      </c>
      <c r="L20" s="294"/>
      <c r="M20" s="294"/>
      <c r="N20" s="294"/>
      <c r="O20" s="294"/>
      <c r="P20" s="294"/>
      <c r="Q20" s="294"/>
      <c r="R20" s="294"/>
      <c r="S20" s="294"/>
      <c r="T20" s="294"/>
      <c r="U20" s="294"/>
      <c r="V20" s="294"/>
      <c r="W20" s="294"/>
      <c r="X20" s="294"/>
      <c r="Y20" s="294"/>
      <c r="Z20" s="295"/>
      <c r="AA20" s="16"/>
      <c r="AB20" s="16"/>
      <c r="AC20" s="109"/>
      <c r="AD20" s="1"/>
      <c r="AE20" s="1"/>
      <c r="AF20" s="1"/>
      <c r="AG20" s="1"/>
      <c r="AH20" s="1"/>
      <c r="AI20" s="1"/>
      <c r="AJ20" s="1"/>
      <c r="AK20" s="1"/>
      <c r="AL20" s="25"/>
    </row>
    <row r="21" spans="1:38" ht="40.5" customHeight="1">
      <c r="B21" s="326" t="s">
        <v>11</v>
      </c>
      <c r="C21" s="329" t="s">
        <v>12</v>
      </c>
      <c r="D21" s="330"/>
      <c r="E21" s="317">
        <f ca="1">VLOOKUP($AD$1,①生徒データ入力!$B$9:$BI$54,42,FALSE)</f>
        <v>0</v>
      </c>
      <c r="F21" s="331"/>
      <c r="G21" s="331"/>
      <c r="H21" s="331"/>
      <c r="I21" s="331"/>
      <c r="J21" s="331"/>
      <c r="K21" s="331"/>
      <c r="L21" s="331"/>
      <c r="M21" s="331"/>
      <c r="N21" s="331"/>
      <c r="O21" s="331"/>
      <c r="P21" s="331"/>
      <c r="Q21" s="331"/>
      <c r="R21" s="331"/>
      <c r="S21" s="331"/>
      <c r="T21" s="331"/>
      <c r="U21" s="331"/>
      <c r="V21" s="331"/>
      <c r="W21" s="331"/>
      <c r="X21" s="331"/>
      <c r="Y21" s="331"/>
      <c r="Z21" s="332"/>
      <c r="AA21" s="16"/>
      <c r="AB21" s="16"/>
      <c r="AC21" s="87"/>
      <c r="AD21" s="1"/>
      <c r="AE21" s="1"/>
      <c r="AF21" s="1"/>
      <c r="AG21" s="1"/>
      <c r="AH21" s="1"/>
      <c r="AI21" s="1"/>
      <c r="AJ21" s="1"/>
      <c r="AK21" s="1"/>
      <c r="AL21" s="25"/>
    </row>
    <row r="22" spans="1:38" ht="40.5" customHeight="1">
      <c r="B22" s="327"/>
      <c r="C22" s="333" t="s">
        <v>50</v>
      </c>
      <c r="D22" s="334"/>
      <c r="E22" s="335">
        <f ca="1">VLOOKUP($AD$1,①生徒データ入力!$B$9:$BI$54,43,FALSE)</f>
        <v>0</v>
      </c>
      <c r="F22" s="336"/>
      <c r="G22" s="336"/>
      <c r="H22" s="336"/>
      <c r="I22" s="336"/>
      <c r="J22" s="336"/>
      <c r="K22" s="336"/>
      <c r="L22" s="336"/>
      <c r="M22" s="336"/>
      <c r="N22" s="336"/>
      <c r="O22" s="336"/>
      <c r="P22" s="336"/>
      <c r="Q22" s="336"/>
      <c r="R22" s="336"/>
      <c r="S22" s="336"/>
      <c r="T22" s="336"/>
      <c r="U22" s="336"/>
      <c r="V22" s="336"/>
      <c r="W22" s="336"/>
      <c r="X22" s="336"/>
      <c r="Y22" s="336"/>
      <c r="Z22" s="337"/>
      <c r="AA22" s="16"/>
      <c r="AB22" s="16"/>
      <c r="AC22" s="87"/>
      <c r="AD22" s="1"/>
      <c r="AE22" s="1"/>
      <c r="AF22" s="1"/>
      <c r="AG22" s="1"/>
      <c r="AH22" s="1"/>
      <c r="AI22" s="1"/>
      <c r="AJ22" s="1"/>
      <c r="AK22" s="1"/>
      <c r="AL22" s="25"/>
    </row>
    <row r="23" spans="1:38" ht="40.5" customHeight="1" thickBot="1">
      <c r="B23" s="328"/>
      <c r="C23" s="309" t="s">
        <v>13</v>
      </c>
      <c r="D23" s="310"/>
      <c r="E23" s="311">
        <f ca="1">VLOOKUP($AD$1,①生徒データ入力!$B$9:$BI$54,44,FALSE)</f>
        <v>0</v>
      </c>
      <c r="F23" s="312"/>
      <c r="G23" s="312"/>
      <c r="H23" s="312"/>
      <c r="I23" s="312"/>
      <c r="J23" s="312"/>
      <c r="K23" s="312"/>
      <c r="L23" s="312"/>
      <c r="M23" s="312"/>
      <c r="N23" s="312"/>
      <c r="O23" s="312"/>
      <c r="P23" s="312"/>
      <c r="Q23" s="312"/>
      <c r="R23" s="312"/>
      <c r="S23" s="312"/>
      <c r="T23" s="312"/>
      <c r="U23" s="312"/>
      <c r="V23" s="312"/>
      <c r="W23" s="312"/>
      <c r="X23" s="312"/>
      <c r="Y23" s="312"/>
      <c r="Z23" s="313"/>
      <c r="AA23" s="16"/>
      <c r="AB23" s="16"/>
      <c r="AC23" s="190"/>
      <c r="AD23" s="1"/>
      <c r="AE23" s="1"/>
      <c r="AF23" s="1"/>
      <c r="AG23" s="1"/>
      <c r="AH23" s="1"/>
      <c r="AI23" s="1"/>
      <c r="AJ23" s="1"/>
      <c r="AK23" s="1"/>
      <c r="AL23" s="25"/>
    </row>
    <row r="24" spans="1:38" ht="65.099999999999994" customHeight="1">
      <c r="B24" s="314" t="s">
        <v>51</v>
      </c>
      <c r="C24" s="315"/>
      <c r="D24" s="316"/>
      <c r="E24" s="317">
        <f ca="1">VLOOKUP($AD$1,①生徒データ入力!$B$9:$BI$54,45,FALSE)</f>
        <v>0</v>
      </c>
      <c r="F24" s="318"/>
      <c r="G24" s="318"/>
      <c r="H24" s="318"/>
      <c r="I24" s="318"/>
      <c r="J24" s="318"/>
      <c r="K24" s="318"/>
      <c r="L24" s="318"/>
      <c r="M24" s="318"/>
      <c r="N24" s="318"/>
      <c r="O24" s="318"/>
      <c r="P24" s="318"/>
      <c r="Q24" s="318"/>
      <c r="R24" s="318"/>
      <c r="S24" s="318"/>
      <c r="T24" s="318"/>
      <c r="U24" s="318"/>
      <c r="V24" s="318"/>
      <c r="W24" s="318"/>
      <c r="X24" s="318"/>
      <c r="Y24" s="318"/>
      <c r="Z24" s="319"/>
      <c r="AA24" s="16"/>
      <c r="AB24" s="16"/>
      <c r="AC24" s="206" t="s">
        <v>91</v>
      </c>
      <c r="AD24" s="16"/>
      <c r="AE24" s="16"/>
      <c r="AF24" s="16"/>
      <c r="AG24" s="16"/>
      <c r="AH24" s="16"/>
      <c r="AI24" s="16"/>
      <c r="AJ24" s="16"/>
      <c r="AK24" s="13"/>
      <c r="AL24" s="25"/>
    </row>
    <row r="25" spans="1:38" ht="85.5" customHeight="1" thickBot="1">
      <c r="B25" s="320" t="s">
        <v>22</v>
      </c>
      <c r="C25" s="321"/>
      <c r="D25" s="322"/>
      <c r="E25" s="323">
        <f ca="1">VLOOKUP($AD$1,①生徒データ入力!$B$9:$BI$54,46,FALSE)</f>
        <v>0</v>
      </c>
      <c r="F25" s="324"/>
      <c r="G25" s="324"/>
      <c r="H25" s="324"/>
      <c r="I25" s="324"/>
      <c r="J25" s="324"/>
      <c r="K25" s="324"/>
      <c r="L25" s="324"/>
      <c r="M25" s="324"/>
      <c r="N25" s="324"/>
      <c r="O25" s="324"/>
      <c r="P25" s="324"/>
      <c r="Q25" s="324"/>
      <c r="R25" s="324"/>
      <c r="S25" s="324"/>
      <c r="T25" s="324"/>
      <c r="U25" s="324"/>
      <c r="V25" s="324"/>
      <c r="W25" s="324"/>
      <c r="X25" s="324"/>
      <c r="Y25" s="324"/>
      <c r="Z25" s="325"/>
      <c r="AA25" s="16"/>
      <c r="AB25" s="16"/>
      <c r="AC25" s="83" t="s">
        <v>166</v>
      </c>
      <c r="AD25" s="16"/>
      <c r="AE25" s="16"/>
      <c r="AF25" s="16"/>
      <c r="AG25" s="16"/>
      <c r="AH25" s="16"/>
      <c r="AI25" s="16"/>
      <c r="AJ25" s="16"/>
      <c r="AK25" s="13"/>
      <c r="AL25" s="25"/>
    </row>
    <row r="26" spans="1:38" ht="20.100000000000001" customHeight="1">
      <c r="B26" s="7"/>
      <c r="C26" s="14"/>
      <c r="D26" s="14"/>
      <c r="E26" s="14"/>
      <c r="F26" s="14"/>
      <c r="G26" s="14"/>
      <c r="H26" s="14"/>
      <c r="I26" s="14"/>
      <c r="J26" s="14"/>
      <c r="K26" s="14"/>
      <c r="L26" s="14"/>
      <c r="M26" s="14"/>
      <c r="N26" s="14"/>
      <c r="O26" s="14"/>
      <c r="P26" s="14"/>
      <c r="Q26" s="14"/>
      <c r="R26" s="14"/>
      <c r="S26" s="14"/>
      <c r="T26" s="14"/>
      <c r="U26" s="14"/>
      <c r="V26" s="14"/>
      <c r="W26" s="189"/>
      <c r="X26" s="189"/>
      <c r="Y26" s="189"/>
      <c r="Z26" s="207" t="str">
        <f ca="1">"一般社団法人　千葉県私立中学高等学校協会　標準様式"&amp;VLOOKUP($AD$1,①生徒データ入力!$B$10:$BI$54,2,FALSE)</f>
        <v>一般社団法人　千葉県私立中学高等学校協会　標準様式（令和9年度入試用）</v>
      </c>
      <c r="AA26" s="13"/>
      <c r="AB26" s="13"/>
      <c r="AC26" s="110" t="s">
        <v>93</v>
      </c>
      <c r="AD26" s="13"/>
      <c r="AE26" s="13"/>
      <c r="AF26" s="13"/>
      <c r="AG26" s="13"/>
      <c r="AH26" s="13"/>
      <c r="AI26" s="13"/>
      <c r="AJ26" s="13"/>
      <c r="AK26" s="60"/>
      <c r="AL26" s="25"/>
    </row>
    <row r="27" spans="1:38" ht="21.6" customHeight="1">
      <c r="B27" s="12"/>
      <c r="C27" s="11" t="s">
        <v>36</v>
      </c>
      <c r="D27" s="17"/>
      <c r="E27" s="17"/>
      <c r="F27" s="17"/>
      <c r="G27" s="17"/>
      <c r="H27" s="17"/>
      <c r="I27" s="17"/>
      <c r="J27" s="17"/>
      <c r="K27" s="17"/>
      <c r="L27" s="17"/>
      <c r="M27" s="17"/>
      <c r="N27" s="17"/>
      <c r="O27" s="17"/>
      <c r="P27" s="17"/>
      <c r="Q27" s="17"/>
      <c r="R27" s="17"/>
      <c r="S27" s="17"/>
      <c r="T27" s="17"/>
      <c r="U27" s="17"/>
      <c r="V27" s="17"/>
      <c r="W27" s="286"/>
      <c r="X27" s="286"/>
      <c r="Y27" s="286"/>
      <c r="Z27" s="8"/>
      <c r="AA27" s="13"/>
      <c r="AB27" s="13"/>
      <c r="AC27" s="111" t="s">
        <v>89</v>
      </c>
      <c r="AD27" s="13"/>
      <c r="AE27" s="13"/>
      <c r="AF27" s="13"/>
      <c r="AG27" s="13"/>
      <c r="AH27" s="13"/>
      <c r="AI27" s="13"/>
      <c r="AJ27" s="13"/>
      <c r="AK27" s="60"/>
      <c r="AL27" s="25"/>
    </row>
    <row r="28" spans="1:38" ht="12.6" customHeight="1">
      <c r="A28" s="305"/>
      <c r="B28" s="12"/>
      <c r="C28" s="20"/>
      <c r="D28" s="20"/>
      <c r="E28" s="20"/>
      <c r="F28" s="20"/>
      <c r="G28" s="20"/>
      <c r="H28" s="20"/>
      <c r="I28" s="20"/>
      <c r="J28" s="20"/>
      <c r="K28" s="20"/>
      <c r="L28" s="20"/>
      <c r="M28" s="20"/>
      <c r="N28" s="20"/>
      <c r="O28" s="20"/>
      <c r="P28" s="20"/>
      <c r="Q28" s="101"/>
      <c r="R28" s="101"/>
      <c r="S28" s="101"/>
      <c r="T28" s="101"/>
      <c r="U28" s="101"/>
      <c r="V28" s="101"/>
      <c r="W28" s="3"/>
      <c r="X28" s="10"/>
      <c r="Y28" s="10"/>
      <c r="Z28" s="61"/>
      <c r="AA28" s="62"/>
      <c r="AB28" s="60"/>
      <c r="AC28" s="306" t="s">
        <v>92</v>
      </c>
      <c r="AD28" s="60"/>
      <c r="AE28" s="60"/>
      <c r="AF28" s="60"/>
      <c r="AG28" s="60"/>
      <c r="AH28" s="60"/>
      <c r="AI28" s="60"/>
      <c r="AJ28" s="13"/>
      <c r="AK28" s="60"/>
      <c r="AL28" s="25"/>
    </row>
    <row r="29" spans="1:38" ht="21.6" customHeight="1">
      <c r="A29" s="305"/>
      <c r="B29" s="12"/>
      <c r="C29" s="307" t="str">
        <f>'⓪学校関係データ入力'!$B$4&amp;'⓪学校関係データ入力'!$E$4</f>
        <v>校長</v>
      </c>
      <c r="D29" s="307"/>
      <c r="E29" s="307"/>
      <c r="F29" s="307"/>
      <c r="G29" s="307"/>
      <c r="H29" s="307"/>
      <c r="I29" s="307"/>
      <c r="J29" s="307"/>
      <c r="K29" s="307"/>
      <c r="L29" s="307"/>
      <c r="M29" s="307"/>
      <c r="N29" s="307"/>
      <c r="O29" s="307"/>
      <c r="P29" s="307"/>
      <c r="Q29" s="101"/>
      <c r="R29" s="284">
        <f>'⓪学校関係データ入力'!$F$4</f>
        <v>0</v>
      </c>
      <c r="S29" s="284"/>
      <c r="T29" s="284"/>
      <c r="U29" s="284"/>
      <c r="V29" s="284"/>
      <c r="W29" s="3"/>
      <c r="X29" s="54" t="s">
        <v>18</v>
      </c>
      <c r="Y29" s="10"/>
      <c r="Z29" s="61"/>
      <c r="AA29" s="62"/>
      <c r="AB29" s="60"/>
      <c r="AC29" s="306"/>
      <c r="AD29" s="60"/>
      <c r="AE29" s="60"/>
      <c r="AF29" s="60"/>
      <c r="AG29" s="60"/>
      <c r="AH29" s="60"/>
      <c r="AI29" s="60"/>
      <c r="AJ29" s="13"/>
      <c r="AK29" s="60"/>
      <c r="AL29" s="25"/>
    </row>
    <row r="30" spans="1:38" ht="3.75" customHeight="1">
      <c r="A30" s="305"/>
      <c r="B30" s="12"/>
      <c r="C30" s="55"/>
      <c r="D30" s="55"/>
      <c r="E30" s="55"/>
      <c r="F30" s="55"/>
      <c r="G30" s="55"/>
      <c r="H30" s="55"/>
      <c r="I30" s="55"/>
      <c r="J30" s="55"/>
      <c r="K30" s="55"/>
      <c r="L30" s="55"/>
      <c r="M30" s="55"/>
      <c r="N30" s="55"/>
      <c r="O30" s="55"/>
      <c r="P30" s="55"/>
      <c r="Q30" s="100"/>
      <c r="R30" s="100"/>
      <c r="S30" s="100"/>
      <c r="T30" s="100"/>
      <c r="U30" s="100"/>
      <c r="V30" s="100"/>
      <c r="W30" s="3"/>
      <c r="X30" s="10"/>
      <c r="Y30" s="10"/>
      <c r="Z30" s="61"/>
      <c r="AA30" s="62"/>
      <c r="AB30" s="60"/>
      <c r="AC30" s="109"/>
      <c r="AD30" s="60"/>
      <c r="AE30" s="60"/>
      <c r="AF30" s="60"/>
      <c r="AG30" s="60"/>
      <c r="AH30" s="60"/>
      <c r="AI30" s="60"/>
      <c r="AJ30" s="13"/>
      <c r="AK30" s="60"/>
      <c r="AL30" s="25"/>
    </row>
    <row r="31" spans="1:38" ht="13.15" customHeight="1">
      <c r="B31" s="12"/>
      <c r="C31" s="55"/>
      <c r="D31" s="55"/>
      <c r="E31" s="55"/>
      <c r="F31" s="55"/>
      <c r="G31" s="55"/>
      <c r="H31" s="55"/>
      <c r="I31" s="55"/>
      <c r="J31" s="55"/>
      <c r="K31" s="55"/>
      <c r="L31" s="55"/>
      <c r="M31" s="55"/>
      <c r="N31" s="55"/>
      <c r="O31" s="55"/>
      <c r="P31" s="55"/>
      <c r="Q31" s="56"/>
      <c r="R31" s="56"/>
      <c r="S31" s="55"/>
      <c r="T31" s="55"/>
      <c r="U31" s="55"/>
      <c r="V31" s="55"/>
      <c r="W31" s="308"/>
      <c r="X31" s="308"/>
      <c r="Y31" s="308"/>
      <c r="Z31" s="18"/>
      <c r="AA31" s="13"/>
      <c r="AB31" s="13"/>
      <c r="AC31" s="109"/>
      <c r="AD31" s="13"/>
      <c r="AE31" s="13"/>
      <c r="AF31" s="13"/>
      <c r="AG31" s="13"/>
      <c r="AH31" s="13"/>
      <c r="AI31" s="13"/>
      <c r="AJ31" s="13"/>
      <c r="AK31" s="60"/>
      <c r="AL31" s="25"/>
    </row>
    <row r="32" spans="1:38" ht="22.15" customHeight="1">
      <c r="B32" s="5"/>
      <c r="C32" s="505">
        <f>'⓪学校関係データ入力'!$D$9</f>
        <v>46746</v>
      </c>
      <c r="D32" s="505"/>
      <c r="E32" s="505"/>
      <c r="F32" s="505"/>
      <c r="G32" s="505"/>
      <c r="H32" s="506"/>
      <c r="I32" s="57"/>
      <c r="J32" s="59" t="s">
        <v>32</v>
      </c>
      <c r="K32" s="59"/>
      <c r="L32" s="59"/>
      <c r="M32" s="58" t="s">
        <v>33</v>
      </c>
      <c r="N32" s="58"/>
      <c r="O32" s="58"/>
      <c r="P32" s="57" t="str">
        <f ca="1">VLOOKUP($AD$1,①生徒データ入力!$B$9:$BI$54,59,FALSE)</f>
        <v/>
      </c>
      <c r="Q32" s="58"/>
      <c r="R32" s="284" t="str">
        <f ca="1">VLOOKUP($AD$1,①生徒データ入力!$B$9:$BI$54,60,FALSE)</f>
        <v/>
      </c>
      <c r="S32" s="284"/>
      <c r="T32" s="284"/>
      <c r="U32" s="284"/>
      <c r="V32" s="284"/>
      <c r="W32" s="284"/>
      <c r="X32" s="284"/>
      <c r="Y32" s="284"/>
      <c r="Z32" s="18"/>
      <c r="AA32" s="13"/>
      <c r="AB32" s="13"/>
      <c r="AC32" s="109"/>
      <c r="AD32" s="13"/>
      <c r="AE32" s="13"/>
      <c r="AF32" s="13"/>
      <c r="AG32" s="13"/>
      <c r="AH32" s="13"/>
      <c r="AI32" s="13"/>
      <c r="AJ32" s="13"/>
      <c r="AK32" s="60"/>
      <c r="AL32" s="25"/>
    </row>
    <row r="33" spans="2:38" ht="20.100000000000001" customHeight="1" thickBot="1">
      <c r="B33" s="6"/>
      <c r="C33" s="21"/>
      <c r="D33" s="21"/>
      <c r="E33" s="21"/>
      <c r="F33" s="21"/>
      <c r="G33" s="21"/>
      <c r="H33" s="21"/>
      <c r="I33" s="21"/>
      <c r="J33" s="21"/>
      <c r="K33" s="21"/>
      <c r="L33" s="21"/>
      <c r="M33" s="21"/>
      <c r="N33" s="21"/>
      <c r="O33" s="21"/>
      <c r="P33" s="21"/>
      <c r="Q33" s="21"/>
      <c r="R33" s="21"/>
      <c r="S33" s="21"/>
      <c r="T33" s="21"/>
      <c r="U33" s="21"/>
      <c r="V33" s="21"/>
      <c r="W33" s="285"/>
      <c r="X33" s="285"/>
      <c r="Y33" s="285"/>
      <c r="Z33" s="4"/>
      <c r="AA33" s="13"/>
      <c r="AB33" s="13"/>
      <c r="AC33" s="88"/>
      <c r="AD33" s="13"/>
      <c r="AE33" s="13"/>
      <c r="AF33" s="13"/>
      <c r="AG33" s="13"/>
      <c r="AH33" s="13"/>
      <c r="AI33" s="13"/>
      <c r="AJ33" s="13"/>
      <c r="AK33" s="60"/>
      <c r="AL33" s="25"/>
    </row>
    <row r="34" spans="2:38">
      <c r="B34" s="1"/>
      <c r="C34" s="1"/>
      <c r="D34" s="1"/>
      <c r="E34" s="191" t="s">
        <v>196</v>
      </c>
      <c r="F34" s="1"/>
      <c r="G34" s="1"/>
      <c r="H34" s="1"/>
      <c r="I34" s="1"/>
      <c r="J34" s="1"/>
      <c r="K34" s="1"/>
      <c r="L34" s="1"/>
      <c r="M34" s="1"/>
      <c r="N34" s="1"/>
      <c r="O34" s="1"/>
      <c r="P34" s="1"/>
      <c r="Q34" s="1"/>
      <c r="R34" s="1"/>
      <c r="S34" s="1"/>
      <c r="T34" s="1"/>
      <c r="U34" s="1"/>
      <c r="V34" s="1"/>
      <c r="W34" s="189"/>
      <c r="X34" s="189"/>
      <c r="Y34" s="189"/>
      <c r="Z34" s="1"/>
      <c r="AA34" s="1"/>
      <c r="AB34" s="1"/>
      <c r="AC34" s="1"/>
      <c r="AD34" s="1"/>
      <c r="AE34" s="1"/>
      <c r="AF34" s="1"/>
      <c r="AG34" s="1"/>
      <c r="AH34" s="1"/>
      <c r="AI34" s="1"/>
      <c r="AJ34" s="1"/>
      <c r="AK34" s="1"/>
    </row>
    <row r="35" spans="2:38">
      <c r="W35" s="275"/>
      <c r="X35" s="275"/>
      <c r="Y35" s="275"/>
    </row>
    <row r="36" spans="2:38">
      <c r="W36" s="275"/>
      <c r="X36" s="275"/>
      <c r="Y36" s="275"/>
    </row>
    <row r="37" spans="2:38">
      <c r="W37" s="275"/>
      <c r="X37" s="275"/>
      <c r="Y37" s="275"/>
    </row>
    <row r="38" spans="2:38">
      <c r="W38" s="275"/>
      <c r="X38" s="275"/>
      <c r="Y38" s="275"/>
    </row>
    <row r="39" spans="2:38">
      <c r="W39" s="275"/>
      <c r="X39" s="275"/>
      <c r="Y39" s="275"/>
    </row>
    <row r="40" spans="2:38">
      <c r="W40" s="275"/>
      <c r="X40" s="275"/>
      <c r="Y40" s="275"/>
    </row>
    <row r="41" spans="2:38">
      <c r="W41" s="275"/>
      <c r="X41" s="275"/>
      <c r="Y41" s="275"/>
    </row>
  </sheetData>
  <mergeCells count="122">
    <mergeCell ref="AC3:AC4"/>
    <mergeCell ref="B4:D5"/>
    <mergeCell ref="E4:F5"/>
    <mergeCell ref="G4:K5"/>
    <mergeCell ref="L4:L5"/>
    <mergeCell ref="N5:R5"/>
    <mergeCell ref="S5:V5"/>
    <mergeCell ref="G2:S2"/>
    <mergeCell ref="B3:D3"/>
    <mergeCell ref="E3:F3"/>
    <mergeCell ref="G3:K3"/>
    <mergeCell ref="M3:M5"/>
    <mergeCell ref="N3:R4"/>
    <mergeCell ref="S3:V4"/>
    <mergeCell ref="B6:B16"/>
    <mergeCell ref="C6:D8"/>
    <mergeCell ref="E6:Z6"/>
    <mergeCell ref="E8:F8"/>
    <mergeCell ref="G8:H8"/>
    <mergeCell ref="I8:J8"/>
    <mergeCell ref="K8:L8"/>
    <mergeCell ref="M8:N8"/>
    <mergeCell ref="O8:P8"/>
    <mergeCell ref="Q8:R8"/>
    <mergeCell ref="S8:T8"/>
    <mergeCell ref="U8:V8"/>
    <mergeCell ref="W8:Z8"/>
    <mergeCell ref="C10:D10"/>
    <mergeCell ref="E10:F10"/>
    <mergeCell ref="G10:H10"/>
    <mergeCell ref="I10:J10"/>
    <mergeCell ref="K10:L10"/>
    <mergeCell ref="M10:N10"/>
    <mergeCell ref="O10:P10"/>
    <mergeCell ref="C12:D12"/>
    <mergeCell ref="E12:F12"/>
    <mergeCell ref="G12:H12"/>
    <mergeCell ref="I12:J12"/>
    <mergeCell ref="K12:L12"/>
    <mergeCell ref="Q10:R10"/>
    <mergeCell ref="S10:T10"/>
    <mergeCell ref="U10:V10"/>
    <mergeCell ref="W10:Z10"/>
    <mergeCell ref="C11:D11"/>
    <mergeCell ref="E11:F11"/>
    <mergeCell ref="G11:H11"/>
    <mergeCell ref="I11:J11"/>
    <mergeCell ref="K11:L11"/>
    <mergeCell ref="M11:N11"/>
    <mergeCell ref="M12:N12"/>
    <mergeCell ref="O12:P12"/>
    <mergeCell ref="Q12:R12"/>
    <mergeCell ref="S12:T12"/>
    <mergeCell ref="U12:V12"/>
    <mergeCell ref="W12:Z12"/>
    <mergeCell ref="O11:P11"/>
    <mergeCell ref="Q11:R11"/>
    <mergeCell ref="S11:T11"/>
    <mergeCell ref="U11:V11"/>
    <mergeCell ref="W11:Z11"/>
    <mergeCell ref="K20:Z20"/>
    <mergeCell ref="O13:P13"/>
    <mergeCell ref="Q13:R13"/>
    <mergeCell ref="S13:T13"/>
    <mergeCell ref="U13:V13"/>
    <mergeCell ref="W13:Z13"/>
    <mergeCell ref="C14:D16"/>
    <mergeCell ref="E14:Z16"/>
    <mergeCell ref="C13:D13"/>
    <mergeCell ref="E13:F13"/>
    <mergeCell ref="G13:H13"/>
    <mergeCell ref="I13:J13"/>
    <mergeCell ref="K13:L13"/>
    <mergeCell ref="M13:N13"/>
    <mergeCell ref="A28:A30"/>
    <mergeCell ref="AC28:AC29"/>
    <mergeCell ref="C29:P29"/>
    <mergeCell ref="R29:V29"/>
    <mergeCell ref="K18:Z18"/>
    <mergeCell ref="C19:D19"/>
    <mergeCell ref="E19:F19"/>
    <mergeCell ref="G19:H19"/>
    <mergeCell ref="I19:J19"/>
    <mergeCell ref="K19:Z19"/>
    <mergeCell ref="B17:B20"/>
    <mergeCell ref="C17:D17"/>
    <mergeCell ref="E17:F17"/>
    <mergeCell ref="G17:H17"/>
    <mergeCell ref="I17:J17"/>
    <mergeCell ref="K17:Z17"/>
    <mergeCell ref="C18:D18"/>
    <mergeCell ref="E18:F18"/>
    <mergeCell ref="G18:H18"/>
    <mergeCell ref="I18:J18"/>
    <mergeCell ref="C20:D20"/>
    <mergeCell ref="E20:F20"/>
    <mergeCell ref="G20:H20"/>
    <mergeCell ref="I20:J20"/>
    <mergeCell ref="W31:Y31"/>
    <mergeCell ref="C23:D23"/>
    <mergeCell ref="E23:Z23"/>
    <mergeCell ref="B24:D24"/>
    <mergeCell ref="E24:Z24"/>
    <mergeCell ref="B25:D25"/>
    <mergeCell ref="E25:Z25"/>
    <mergeCell ref="W37:Y37"/>
    <mergeCell ref="W38:Y38"/>
    <mergeCell ref="B21:B23"/>
    <mergeCell ref="C21:D21"/>
    <mergeCell ref="E21:Z21"/>
    <mergeCell ref="C22:D22"/>
    <mergeCell ref="E22:Z22"/>
    <mergeCell ref="W27:Y27"/>
    <mergeCell ref="W39:Y39"/>
    <mergeCell ref="W40:Y40"/>
    <mergeCell ref="W41:Y41"/>
    <mergeCell ref="C32:H32"/>
    <mergeCell ref="R32:V32"/>
    <mergeCell ref="W32:Y32"/>
    <mergeCell ref="W33:Y33"/>
    <mergeCell ref="W35:Y35"/>
    <mergeCell ref="W36:Y36"/>
  </mergeCells>
  <phoneticPr fontId="2"/>
  <hyperlinks>
    <hyperlink ref="AC2" location="①生徒データ入力!A1" display="①生徒データ入力" xr:uid="{FB65AEC4-345D-41CC-92CF-12936D3CFC5A}"/>
    <hyperlink ref="AC19" location="①生徒データ入力!A1" display="①生徒データ入力" xr:uid="{90E35963-2B43-4951-A487-8C405D5872AD}"/>
    <hyperlink ref="AC27" location="'⓪学校関係データ入力'!A1" display="⓪学校関係データ入力" xr:uid="{9E16FA4A-821A-4BD6-9728-151D842BEF20}"/>
    <hyperlink ref="AC24" location="①生徒データ入力!A1" display="①生徒データ入力" xr:uid="{B53C7942-35A1-40C4-80BD-55D991717A96}"/>
  </hyperlinks>
  <printOptions horizontalCentered="1"/>
  <pageMargins left="0.23622047244094491" right="0.23622047244094491" top="0.55118110236220474" bottom="0.55118110236220474" header="0" footer="0"/>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47</vt:i4>
      </vt:variant>
    </vt:vector>
  </HeadingPairs>
  <TitlesOfParts>
    <vt:vector size="96" baseType="lpstr">
      <vt:lpstr>様式</vt:lpstr>
      <vt:lpstr>⓪学校関係データ入力</vt:lpstr>
      <vt:lpstr>①生徒データ入力</vt:lpstr>
      <vt:lpstr>出力用 (例)</vt:lpstr>
      <vt:lpstr>出力用 (1)</vt:lpstr>
      <vt:lpstr>出力用 (2)</vt:lpstr>
      <vt:lpstr>出力用 (3)</vt:lpstr>
      <vt:lpstr>出力用 (4)</vt:lpstr>
      <vt:lpstr>出力用 (5)</vt:lpstr>
      <vt:lpstr>出力用 (6)</vt:lpstr>
      <vt:lpstr>出力用 (7)</vt:lpstr>
      <vt:lpstr>出力用 (8)</vt:lpstr>
      <vt:lpstr>出力用 (9)</vt:lpstr>
      <vt:lpstr>出力用 (10)</vt:lpstr>
      <vt:lpstr>出力用 (11)</vt:lpstr>
      <vt:lpstr>出力用 (12)</vt:lpstr>
      <vt:lpstr>出力用 (13)</vt:lpstr>
      <vt:lpstr>出力用 (14)</vt:lpstr>
      <vt:lpstr>出力用 (15)</vt:lpstr>
      <vt:lpstr>出力用 (16)</vt:lpstr>
      <vt:lpstr>出力用 (17)</vt:lpstr>
      <vt:lpstr>出力用 (18)</vt:lpstr>
      <vt:lpstr>出力用 (19)</vt:lpstr>
      <vt:lpstr>出力用 (20)</vt:lpstr>
      <vt:lpstr>出力用 (21)</vt:lpstr>
      <vt:lpstr>出力用 (22)</vt:lpstr>
      <vt:lpstr>出力用 (23)</vt:lpstr>
      <vt:lpstr>出力用 (24)</vt:lpstr>
      <vt:lpstr>出力用 (25)</vt:lpstr>
      <vt:lpstr>出力用 (26)</vt:lpstr>
      <vt:lpstr>出力用 (27)</vt:lpstr>
      <vt:lpstr>出力用 (28)</vt:lpstr>
      <vt:lpstr>出力用 (29)</vt:lpstr>
      <vt:lpstr>出力用 (30)</vt:lpstr>
      <vt:lpstr>出力用 (31)</vt:lpstr>
      <vt:lpstr>出力用 (32)</vt:lpstr>
      <vt:lpstr>出力用 (33)</vt:lpstr>
      <vt:lpstr>出力用 (34)</vt:lpstr>
      <vt:lpstr>出力用 (35)</vt:lpstr>
      <vt:lpstr>出力用 (36)</vt:lpstr>
      <vt:lpstr>出力用 (37)</vt:lpstr>
      <vt:lpstr>出力用 (38)</vt:lpstr>
      <vt:lpstr>出力用 (39)</vt:lpstr>
      <vt:lpstr>出力用 (40)</vt:lpstr>
      <vt:lpstr>出力用 (41)</vt:lpstr>
      <vt:lpstr>出力用 (42)</vt:lpstr>
      <vt:lpstr>出力用 (43)</vt:lpstr>
      <vt:lpstr>出力用 (44)</vt:lpstr>
      <vt:lpstr>出力用 (45)</vt:lpstr>
      <vt:lpstr>'出力用 (1)'!Print_Area</vt:lpstr>
      <vt:lpstr>'出力用 (10)'!Print_Area</vt:lpstr>
      <vt:lpstr>'出力用 (11)'!Print_Area</vt:lpstr>
      <vt:lpstr>'出力用 (12)'!Print_Area</vt:lpstr>
      <vt:lpstr>'出力用 (13)'!Print_Area</vt:lpstr>
      <vt:lpstr>'出力用 (14)'!Print_Area</vt:lpstr>
      <vt:lpstr>'出力用 (15)'!Print_Area</vt:lpstr>
      <vt:lpstr>'出力用 (16)'!Print_Area</vt:lpstr>
      <vt:lpstr>'出力用 (17)'!Print_Area</vt:lpstr>
      <vt:lpstr>'出力用 (18)'!Print_Area</vt:lpstr>
      <vt:lpstr>'出力用 (19)'!Print_Area</vt:lpstr>
      <vt:lpstr>'出力用 (2)'!Print_Area</vt:lpstr>
      <vt:lpstr>'出力用 (20)'!Print_Area</vt:lpstr>
      <vt:lpstr>'出力用 (21)'!Print_Area</vt:lpstr>
      <vt:lpstr>'出力用 (22)'!Print_Area</vt:lpstr>
      <vt:lpstr>'出力用 (23)'!Print_Area</vt:lpstr>
      <vt:lpstr>'出力用 (24)'!Print_Area</vt:lpstr>
      <vt:lpstr>'出力用 (25)'!Print_Area</vt:lpstr>
      <vt:lpstr>'出力用 (26)'!Print_Area</vt:lpstr>
      <vt:lpstr>'出力用 (27)'!Print_Area</vt:lpstr>
      <vt:lpstr>'出力用 (28)'!Print_Area</vt:lpstr>
      <vt:lpstr>'出力用 (29)'!Print_Area</vt:lpstr>
      <vt:lpstr>'出力用 (3)'!Print_Area</vt:lpstr>
      <vt:lpstr>'出力用 (30)'!Print_Area</vt:lpstr>
      <vt:lpstr>'出力用 (31)'!Print_Area</vt:lpstr>
      <vt:lpstr>'出力用 (32)'!Print_Area</vt:lpstr>
      <vt:lpstr>'出力用 (33)'!Print_Area</vt:lpstr>
      <vt:lpstr>'出力用 (34)'!Print_Area</vt:lpstr>
      <vt:lpstr>'出力用 (35)'!Print_Area</vt:lpstr>
      <vt:lpstr>'出力用 (36)'!Print_Area</vt:lpstr>
      <vt:lpstr>'出力用 (37)'!Print_Area</vt:lpstr>
      <vt:lpstr>'出力用 (38)'!Print_Area</vt:lpstr>
      <vt:lpstr>'出力用 (39)'!Print_Area</vt:lpstr>
      <vt:lpstr>'出力用 (4)'!Print_Area</vt:lpstr>
      <vt:lpstr>'出力用 (40)'!Print_Area</vt:lpstr>
      <vt:lpstr>'出力用 (41)'!Print_Area</vt:lpstr>
      <vt:lpstr>'出力用 (42)'!Print_Area</vt:lpstr>
      <vt:lpstr>'出力用 (43)'!Print_Area</vt:lpstr>
      <vt:lpstr>'出力用 (44)'!Print_Area</vt:lpstr>
      <vt:lpstr>'出力用 (45)'!Print_Area</vt:lpstr>
      <vt:lpstr>'出力用 (5)'!Print_Area</vt:lpstr>
      <vt:lpstr>'出力用 (6)'!Print_Area</vt:lpstr>
      <vt:lpstr>'出力用 (7)'!Print_Area</vt:lpstr>
      <vt:lpstr>'出力用 (8)'!Print_Area</vt:lpstr>
      <vt:lpstr>'出力用 (9)'!Print_Area</vt:lpstr>
      <vt:lpstr>'出力用 (例)'!Print_Area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2002-01-19T18:43:37Z</dcterms:created>
  <dc:creator>s_yamamoto</dc:creator>
  <cp:lastModifiedBy>佐藤　真菜美</cp:lastModifiedBy>
  <cp:lastPrinted>2026-06-16T03:39:30Z</cp:lastPrinted>
  <dcterms:modified xsi:type="dcterms:W3CDTF">2026-09-02T07:42:52Z</dcterms:modified>
  <dc:title>千葉県私立中高協会標準様式.xlsx</dc:title>
</cp:coreProperties>
</file>